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ThisWorkbook" defaultThemeVersion="166925"/>
  <mc:AlternateContent xmlns:mc="http://schemas.openxmlformats.org/markup-compatibility/2006">
    <mc:Choice Requires="x15">
      <x15ac:absPath xmlns:x15ac="http://schemas.microsoft.com/office/spreadsheetml/2010/11/ac" url="C:\Users\eliska.sibrova\Downloads\"/>
    </mc:Choice>
  </mc:AlternateContent>
  <xr:revisionPtr revIDLastSave="0" documentId="13_ncr:1_{98F9668D-DA4D-4C1E-820F-6CE8F93B2050}" xr6:coauthVersionLast="36" xr6:coauthVersionMax="36" xr10:uidLastSave="{00000000-0000-0000-0000-000000000000}"/>
  <bookViews>
    <workbookView xWindow="0" yWindow="0" windowWidth="28800" windowHeight="14715" tabRatio="800" xr2:uid="{00000000-000D-0000-FFFF-FFFF00000000}"/>
  </bookViews>
  <sheets>
    <sheet name="Pokyny" sheetId="10" r:id="rId1"/>
    <sheet name="Identifikační údaje projektu" sheetId="3" r:id="rId2"/>
    <sheet name="Hlavní uchazeč" sheetId="4" r:id="rId3"/>
    <sheet name="Další účastník 1" sheetId="11" r:id="rId4"/>
    <sheet name="Další účastník 2" sheetId="12" r:id="rId5"/>
    <sheet name="Výsledky" sheetId="5" r:id="rId6"/>
    <sheet name="Finanční plán hl. uchazeč" sheetId="6" r:id="rId7"/>
    <sheet name="Finanční plán d. účastníka 1" sheetId="15" r:id="rId8"/>
    <sheet name="Finanční plán d. účastníka 2" sheetId="13" r:id="rId9"/>
    <sheet name="Projekt celkem" sheetId="8" r:id="rId10"/>
    <sheet name="číselníky" sheetId="1" state="hidden" r:id="rId11"/>
  </sheets>
  <definedNames>
    <definedName name="akronym_projektu">'Identifikační údaje projektu'!$D$9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uchazeč'!$D$12</definedName>
    <definedName name="FPDU2">'Finanční plán d. účastníka 2'!$E$113</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celkem'!$G$32</definedName>
    <definedName name="Náklady_celkem">'Projekt celkem'!$G$22</definedName>
    <definedName name="npov">číselníky!$F$2:$F$4</definedName>
    <definedName name="okresy">číselníky!$R$2:$R$79</definedName>
    <definedName name="podtyporganizace">číselníky!$L$2:$L$6</definedName>
    <definedName name="POKYNY_PRO_VYPLŇOVÁNÍ">Pokyny!$B$6:$G$55</definedName>
    <definedName name="pozadovana_mira_podpory">'Projekt celkem'!$G$28</definedName>
    <definedName name="pravni_forma">číselníky!$O$2:$O$8</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celkem'!$G$17</definedName>
    <definedName name="typorganizace">číselníky!$K$2:$K$4</definedName>
    <definedName name="VYSLEDKY">Výsledky!$D$15</definedName>
    <definedName name="VysledkyPodporovane">číselníky!$H$2:$H$13</definedName>
  </definedNames>
  <calcPr calcId="191029"/>
  <customWorkbookViews>
    <customWorkbookView name="AA" guid="{258BA2CE-0D4B-4685-9512-B6E91D85BFDC}" maximized="1" xWindow="1912" yWindow="-8" windowWidth="1936" windowHeight="1176" activeSheetId="10"/>
  </customWorkbookViews>
</workbook>
</file>

<file path=xl/calcChain.xml><?xml version="1.0" encoding="utf-8"?>
<calcChain xmlns="http://schemas.openxmlformats.org/spreadsheetml/2006/main">
  <c r="D12" i="13" l="1"/>
  <c r="E27" i="13" s="1"/>
  <c r="E94" i="6" l="1"/>
  <c r="G57" i="3" l="1"/>
  <c r="G56" i="3"/>
  <c r="G55" i="3"/>
  <c r="G54" i="3"/>
  <c r="G53" i="3"/>
  <c r="G52" i="3"/>
  <c r="D57" i="3"/>
  <c r="D56" i="3"/>
  <c r="D55" i="3"/>
  <c r="D53" i="3"/>
  <c r="D52" i="3"/>
  <c r="D54" i="3"/>
  <c r="B94" i="6" l="1"/>
  <c r="B93" i="15"/>
  <c r="D8" i="13"/>
  <c r="D8" i="15"/>
  <c r="B4" i="12"/>
  <c r="B4" i="11"/>
  <c r="E21" i="12" l="1"/>
  <c r="E21" i="11"/>
  <c r="E21" i="4"/>
  <c r="D72" i="15" l="1"/>
  <c r="G68" i="13"/>
  <c r="F68" i="13"/>
  <c r="E68" i="13"/>
  <c r="E48" i="13"/>
  <c r="E48" i="15"/>
  <c r="E48" i="6"/>
  <c r="G68" i="15"/>
  <c r="F68" i="15"/>
  <c r="E68" i="15"/>
  <c r="K40" i="1"/>
  <c r="E14" i="13"/>
  <c r="B4" i="13"/>
  <c r="E14" i="15"/>
  <c r="G68" i="6" l="1"/>
  <c r="F68" i="6"/>
  <c r="E68" i="6"/>
  <c r="M41" i="1"/>
  <c r="L41" i="1"/>
  <c r="M40" i="1"/>
  <c r="L40" i="1"/>
  <c r="M39" i="1"/>
  <c r="L39" i="1"/>
  <c r="K41" i="1"/>
  <c r="K39" i="1"/>
  <c r="E14" i="6" l="1"/>
  <c r="B6" i="12" l="1"/>
  <c r="B6" i="11"/>
  <c r="G91" i="3" l="1"/>
  <c r="D44" i="12" l="1"/>
  <c r="D44" i="11"/>
  <c r="D44" i="4"/>
  <c r="G69" i="3"/>
  <c r="J79" i="4" l="1"/>
  <c r="J79" i="12"/>
  <c r="J78" i="11"/>
  <c r="B4" i="15" l="1"/>
  <c r="F30" i="5" l="1"/>
  <c r="F28" i="5"/>
  <c r="F15" i="5"/>
  <c r="D65" i="3" l="1"/>
  <c r="G62" i="3"/>
  <c r="G64" i="3"/>
  <c r="G63" i="3"/>
  <c r="G67" i="3"/>
  <c r="G66" i="3"/>
  <c r="G65" i="3"/>
  <c r="D62" i="3" l="1"/>
  <c r="D67" i="3"/>
  <c r="D66" i="3"/>
  <c r="D63" i="3"/>
  <c r="F66" i="6" l="1"/>
  <c r="X16" i="1"/>
  <c r="X15" i="1"/>
  <c r="D12" i="15" s="1"/>
  <c r="X14" i="1"/>
  <c r="D12" i="6" s="1"/>
  <c r="B86" i="6" s="1"/>
  <c r="Y9" i="1"/>
  <c r="D8" i="6" s="1"/>
  <c r="Y10" i="1"/>
  <c r="Y11" i="1"/>
  <c r="AF6" i="1" l="1"/>
  <c r="B86" i="13"/>
  <c r="D86" i="6"/>
  <c r="X4" i="1"/>
  <c r="X6" i="1"/>
  <c r="E27" i="6" s="1"/>
  <c r="Y4" i="1"/>
  <c r="Y6" i="1"/>
  <c r="AG6" i="1" l="1"/>
  <c r="AG8" i="1"/>
  <c r="F27" i="15" s="1"/>
  <c r="G85" i="15"/>
  <c r="D85" i="15"/>
  <c r="AF8" i="1"/>
  <c r="E27" i="15" s="1"/>
  <c r="F85" i="15"/>
  <c r="B85" i="15"/>
  <c r="F27" i="6"/>
  <c r="F86" i="6" s="1"/>
  <c r="AH8" i="1"/>
  <c r="D86" i="13"/>
  <c r="AI6" i="1"/>
  <c r="AH6" i="1"/>
  <c r="AI8" i="1"/>
  <c r="F27" i="13" s="1"/>
  <c r="G41" i="13"/>
  <c r="F41" i="13"/>
  <c r="E41" i="13"/>
  <c r="H60" i="15"/>
  <c r="H61" i="15"/>
  <c r="D70" i="15" s="1"/>
  <c r="H62" i="15"/>
  <c r="H63" i="15"/>
  <c r="H64" i="15"/>
  <c r="H86" i="15"/>
  <c r="H60" i="13"/>
  <c r="D72" i="13" s="1"/>
  <c r="H61" i="13"/>
  <c r="D70" i="13" s="1"/>
  <c r="H62" i="13"/>
  <c r="H63" i="13"/>
  <c r="H64" i="13"/>
  <c r="H87" i="13"/>
  <c r="H105" i="13" s="1"/>
  <c r="H105" i="15" l="1"/>
  <c r="E28" i="8"/>
  <c r="F28" i="8"/>
  <c r="D28" i="8"/>
  <c r="F17" i="8"/>
  <c r="F18" i="8"/>
  <c r="F19" i="8"/>
  <c r="F20" i="8"/>
  <c r="E17" i="8"/>
  <c r="E18" i="8"/>
  <c r="E19" i="8"/>
  <c r="E20" i="8"/>
  <c r="D17" i="8"/>
  <c r="D18" i="8"/>
  <c r="D19" i="8"/>
  <c r="D20" i="8"/>
  <c r="E16" i="8"/>
  <c r="F16" i="8"/>
  <c r="D16" i="8"/>
  <c r="E66" i="6"/>
  <c r="E85" i="6" s="1"/>
  <c r="G66" i="6"/>
  <c r="G86" i="6" s="1"/>
  <c r="G66" i="15"/>
  <c r="G84" i="15" s="1"/>
  <c r="G95" i="15" s="1"/>
  <c r="F66" i="15"/>
  <c r="E66" i="15"/>
  <c r="G41" i="15"/>
  <c r="F41" i="15"/>
  <c r="E41" i="15"/>
  <c r="G66" i="13"/>
  <c r="F66" i="13"/>
  <c r="E66" i="13"/>
  <c r="E86" i="13" s="1"/>
  <c r="G85" i="13" l="1"/>
  <c r="G95" i="13" s="1"/>
  <c r="G86" i="13"/>
  <c r="F85" i="13"/>
  <c r="F95" i="13" s="1"/>
  <c r="F86" i="13"/>
  <c r="E84" i="15"/>
  <c r="E95" i="15" s="1"/>
  <c r="E85" i="15"/>
  <c r="H85" i="15" s="1"/>
  <c r="E86" i="6"/>
  <c r="H86" i="6" s="1"/>
  <c r="F84" i="15"/>
  <c r="F95" i="15" s="1"/>
  <c r="E85" i="13"/>
  <c r="E95" i="13" s="1"/>
  <c r="G44" i="15"/>
  <c r="G45" i="15"/>
  <c r="G44" i="6"/>
  <c r="G89" i="6"/>
  <c r="F89" i="6"/>
  <c r="F44" i="6"/>
  <c r="F45" i="15"/>
  <c r="F44" i="15"/>
  <c r="F88" i="15"/>
  <c r="E45" i="15"/>
  <c r="E88" i="15"/>
  <c r="E87" i="15" s="1"/>
  <c r="E44" i="15"/>
  <c r="E89" i="6"/>
  <c r="E44" i="6"/>
  <c r="E45" i="13"/>
  <c r="E44" i="13"/>
  <c r="F44" i="13"/>
  <c r="F45" i="13"/>
  <c r="G45" i="13"/>
  <c r="G44" i="13"/>
  <c r="G88" i="15"/>
  <c r="G87" i="15" s="1"/>
  <c r="F89" i="13"/>
  <c r="F88" i="13" s="1"/>
  <c r="G89" i="13"/>
  <c r="G88" i="13" s="1"/>
  <c r="E89" i="13"/>
  <c r="E88" i="13" s="1"/>
  <c r="H66" i="13"/>
  <c r="H66" i="15"/>
  <c r="H86" i="13" l="1"/>
  <c r="E105" i="13"/>
  <c r="E105" i="15"/>
  <c r="G90" i="15"/>
  <c r="G99" i="15" s="1"/>
  <c r="F91" i="13"/>
  <c r="F99" i="13" s="1"/>
  <c r="E88" i="6"/>
  <c r="D30" i="8"/>
  <c r="F88" i="6"/>
  <c r="E30" i="8"/>
  <c r="G88" i="6"/>
  <c r="F30" i="8"/>
  <c r="F87" i="15"/>
  <c r="H87" i="15" s="1"/>
  <c r="F90" i="15"/>
  <c r="F99" i="15" s="1"/>
  <c r="E90" i="15"/>
  <c r="E99" i="15" s="1"/>
  <c r="H85" i="13"/>
  <c r="H88" i="13"/>
  <c r="H88" i="15"/>
  <c r="H90" i="15" s="1"/>
  <c r="H89" i="13"/>
  <c r="H91" i="13" s="1"/>
  <c r="G91" i="13"/>
  <c r="G99" i="13" s="1"/>
  <c r="E91" i="13"/>
  <c r="E99" i="13" s="1"/>
  <c r="H92" i="13" l="1"/>
  <c r="H99" i="15"/>
  <c r="H99" i="13"/>
  <c r="H84" i="15"/>
  <c r="H92" i="15" s="1"/>
  <c r="H63" i="6" l="1"/>
  <c r="G41" i="6" l="1"/>
  <c r="F41" i="6"/>
  <c r="E41" i="6"/>
  <c r="L30" i="5"/>
  <c r="L28" i="5"/>
  <c r="L15" i="5"/>
  <c r="F85" i="6" l="1"/>
  <c r="G85" i="6"/>
  <c r="F45" i="6"/>
  <c r="G45" i="6"/>
  <c r="E45" i="6"/>
  <c r="H85" i="6" l="1"/>
  <c r="G21" i="3" l="1"/>
  <c r="G13" i="3"/>
  <c r="G11" i="3"/>
  <c r="F22" i="8"/>
  <c r="H87" i="6"/>
  <c r="H93" i="6" s="1"/>
  <c r="H64" i="6"/>
  <c r="H62" i="6"/>
  <c r="H61" i="6"/>
  <c r="H60" i="6"/>
  <c r="D72" i="6" s="1"/>
  <c r="H106" i="6" l="1"/>
  <c r="H66" i="6"/>
  <c r="D70" i="6" s="1"/>
  <c r="F96" i="6"/>
  <c r="G96" i="6"/>
  <c r="E96" i="6"/>
  <c r="D22" i="8"/>
  <c r="E22" i="8"/>
  <c r="G17" i="8"/>
  <c r="G18" i="8"/>
  <c r="G19" i="8"/>
  <c r="G20" i="8"/>
  <c r="G28" i="8"/>
  <c r="G33" i="8" s="1"/>
  <c r="G16" i="8"/>
  <c r="E106" i="6" l="1"/>
  <c r="G22" i="8"/>
  <c r="F29" i="8"/>
  <c r="F32" i="8"/>
  <c r="G91" i="6"/>
  <c r="G100" i="6" s="1"/>
  <c r="F91" i="6"/>
  <c r="F100" i="6" s="1"/>
  <c r="E29" i="8"/>
  <c r="E32" i="8"/>
  <c r="H89" i="6"/>
  <c r="H91" i="6" s="1"/>
  <c r="E91" i="6"/>
  <c r="E100" i="6" s="1"/>
  <c r="D29" i="8"/>
  <c r="H100" i="6" l="1"/>
  <c r="G30" i="8"/>
  <c r="D32" i="8"/>
  <c r="H88" i="6"/>
  <c r="G29" i="8"/>
  <c r="G32" i="8" l="1"/>
  <c r="D94" i="6" l="1"/>
  <c r="D93" i="15"/>
  <c r="E93" i="15" s="1"/>
  <c r="D93" i="13"/>
  <c r="E93" i="13" s="1"/>
  <c r="G10" i="8"/>
  <c r="J10" i="8" s="1"/>
</calcChain>
</file>

<file path=xl/sharedStrings.xml><?xml version="1.0" encoding="utf-8"?>
<sst xmlns="http://schemas.openxmlformats.org/spreadsheetml/2006/main" count="2286" uniqueCount="1197">
  <si>
    <t>Akronym projektu</t>
  </si>
  <si>
    <t>Název projektu v anglickém jazyce</t>
  </si>
  <si>
    <t>Pohlaví</t>
  </si>
  <si>
    <t>Hlavní obor CEP</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</si>
  <si>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</si>
  <si>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</si>
  <si>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</si>
  <si>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</si>
  <si>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</si>
  <si>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</si>
  <si>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</si>
  <si>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</si>
  <si>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</si>
  <si>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</si>
  <si>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</si>
  <si>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</si>
  <si>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</si>
  <si>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</si>
  <si>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</si>
  <si>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</si>
  <si>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</si>
  <si>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</si>
  <si>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</si>
  <si>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</si>
  <si>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</si>
  <si>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</si>
  <si>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 možnost:</t>
  </si>
  <si>
    <t>Vyberte:</t>
  </si>
  <si>
    <t>AV</t>
  </si>
  <si>
    <t>EV</t>
  </si>
  <si>
    <t>Žena</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</si>
  <si>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</si>
  <si>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</si>
  <si>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</si>
  <si>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</si>
  <si>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</si>
  <si>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</si>
  <si>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</si>
  <si>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</si>
  <si>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</si>
  <si>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</si>
  <si>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</si>
  <si>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</si>
  <si>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</si>
  <si>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</si>
  <si>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</si>
  <si>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</si>
  <si>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</si>
  <si>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Muž</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</si>
  <si>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</si>
  <si>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</si>
  <si>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</si>
  <si>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</si>
  <si>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</si>
  <si>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</si>
  <si>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</si>
  <si>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</si>
  <si>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</si>
  <si>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</si>
  <si>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</si>
  <si>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</si>
  <si>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</si>
  <si>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</si>
  <si>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</si>
  <si>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Název projektu v českém jazyce</t>
  </si>
  <si>
    <t>SP-střední podnik</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</si>
  <si>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</si>
  <si>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</si>
  <si>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</si>
  <si>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</si>
  <si>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</si>
  <si>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</si>
  <si>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</si>
  <si>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</si>
  <si>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VP-velký podnik</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</si>
  <si>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</si>
  <si>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</si>
  <si>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</si>
  <si>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</si>
  <si>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veřejná výzkumná instituce mimo AV ČR</t>
  </si>
  <si>
    <t>POO – Právnická osoba zapsaná v obchodním rejstříku (zákon č. 304/2013 Sb., o veřejných rejstřících právnických a fyzických osob)</t>
  </si>
  <si>
    <t>Plzeňský</t>
  </si>
  <si>
    <t>Brno-město</t>
  </si>
  <si>
    <t>VO-výzkumná organizace</t>
  </si>
  <si>
    <t>Národní priority orientovaného výzkumu</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</si>
  <si>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</si>
  <si>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</si>
  <si>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</si>
  <si>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</si>
  <si>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</si>
  <si>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</si>
  <si>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</si>
  <si>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</si>
  <si>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</si>
  <si>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</si>
  <si>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</si>
  <si>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</si>
  <si>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</si>
  <si>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</si>
  <si>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</si>
  <si>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</si>
  <si>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</si>
  <si>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</si>
  <si>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</si>
  <si>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</si>
  <si>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Královéhradecký</t>
  </si>
  <si>
    <t>Česká Lípa</t>
  </si>
  <si>
    <t>Nuclear physics</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</si>
  <si>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</si>
  <si>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</si>
  <si>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</si>
  <si>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Pardubický</t>
  </si>
  <si>
    <t>České Budějovice</t>
  </si>
  <si>
    <t>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</si>
  <si>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</si>
  <si>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</si>
  <si>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</si>
  <si>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Olomoucký</t>
  </si>
  <si>
    <t>Český Krumlov</t>
  </si>
  <si>
    <t>Optics (including laser optics and
 quantum optics)</t>
  </si>
  <si>
    <t>Komentář k výběru NPOV</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</si>
  <si>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</si>
  <si>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</si>
  <si>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</si>
  <si>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Moravskoslezský</t>
  </si>
  <si>
    <t>Děčín</t>
  </si>
  <si>
    <t>Acoustics</t>
  </si>
  <si>
    <t>Obory projektu</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</si>
  <si>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</si>
  <si>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</si>
  <si>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</si>
  <si>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</si>
  <si>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</si>
  <si>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</si>
  <si>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</si>
  <si>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</si>
  <si>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</si>
  <si>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</si>
  <si>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</si>
  <si>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</si>
  <si>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</si>
  <si>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</si>
  <si>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Vysočina</t>
  </si>
  <si>
    <t>Havlíčkův Brod</t>
  </si>
  <si>
    <t>Inorganic and nuclear chemistry</t>
  </si>
  <si>
    <t>Full cost</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</si>
  <si>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</si>
  <si>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</si>
  <si>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</si>
  <si>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</si>
  <si>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</si>
  <si>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</si>
  <si>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</si>
  <si>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</si>
  <si>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</si>
  <si>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</si>
  <si>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</si>
  <si>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</si>
  <si>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</si>
  <si>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</si>
  <si>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</si>
  <si>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BA - Obecná matematika</t>
  </si>
  <si>
    <t>PO2-Udržitelnost energetiky a materiálových zdrojů-1. Udržitelná energetika-1.1 Obnovitelné zdroje energie-1.1.1 Vývoj ekonomicky efektivní solární energetiky</t>
  </si>
  <si>
    <t>Chomutov</t>
  </si>
  <si>
    <t>Analytical chemistry</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</si>
  <si>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</si>
  <si>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</si>
  <si>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</si>
  <si>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</si>
  <si>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BC - Teorie a systémy řízení</t>
  </si>
  <si>
    <t>PO2-Udržitelnost energetiky a materiálových zdrojů-1. Udržitelná energetika-1.1 Obnovitelné zdroje energie-1.1.3 Vývoj ekonomicky efektivního využití biomasy</t>
  </si>
  <si>
    <t>Jablonec nad Nisou</t>
  </si>
  <si>
    <t>Oceanography</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</si>
  <si>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</si>
  <si>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</si>
  <si>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</si>
  <si>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</si>
  <si>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</si>
  <si>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</si>
  <si>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</si>
  <si>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</si>
  <si>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</si>
  <si>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</si>
  <si>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</si>
  <si>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Role uchazeče na projektu</t>
  </si>
  <si>
    <t>P - Hlavní příjemce</t>
  </si>
  <si>
    <t>IČ</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</si>
  <si>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</si>
  <si>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</si>
  <si>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</si>
  <si>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</si>
  <si>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</si>
  <si>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</si>
  <si>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DIČ / VAT-ID</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</si>
  <si>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</si>
  <si>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</si>
  <si>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</si>
  <si>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</si>
  <si>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Obchodní jméno</t>
  </si>
  <si>
    <t>Paleontology</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</si>
  <si>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</si>
  <si>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</si>
  <si>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</si>
  <si>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</si>
  <si>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</si>
  <si>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Vedlejší obor CEP</t>
  </si>
  <si>
    <t>BI - Akustika a kmity</t>
  </si>
  <si>
    <t>Právní forma</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</si>
  <si>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</si>
  <si>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</si>
  <si>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</si>
  <si>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</si>
  <si>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Další vedlejší obor CEP</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</si>
  <si>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</si>
  <si>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</si>
  <si>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</si>
  <si>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</si>
  <si>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</si>
  <si>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</si>
  <si>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</si>
  <si>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</si>
  <si>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</si>
  <si>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</si>
  <si>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BL - Fyzika plasmatu a výboje v plynech</t>
  </si>
  <si>
    <t>Typ organizace</t>
  </si>
  <si>
    <t>PO2-Udržitelnost energetiky a materiálových zdrojů-1. Udržitelná energetika-1.4 Elektrické sítě včetně akumulace energie-1.4.2 Modifikace sítí pro „demand-side management“</t>
  </si>
  <si>
    <t>M-uspořádání konference</t>
  </si>
  <si>
    <t>Kolín</t>
  </si>
  <si>
    <t>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</si>
  <si>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</si>
  <si>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</si>
  <si>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</si>
  <si>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Kroměříž</t>
  </si>
  <si>
    <t>Cell biology</t>
  </si>
  <si>
    <t>Typ výzkumné organizace - podrobnější specifikace</t>
  </si>
  <si>
    <t>BN - Astronomie a nebeská mechanika, astrofyzika</t>
  </si>
  <si>
    <t>PO2-Udržitelnost energetiky a materiálových zdrojů-1. Udržitelná energetika-1.4 Elektrické sítě včetně akumulace energie-1.4.4 Bezpečnost a odolnost distribučních sítí</t>
  </si>
  <si>
    <t>Nlec-léčebný postup</t>
  </si>
  <si>
    <t>Kutná Hora</t>
  </si>
  <si>
    <t>Biology (theoretical, mathematical, thermal, cryobiology, biological rhythm), Evolutionary biology</t>
  </si>
  <si>
    <t>Hlavní obor FORD</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</si>
  <si>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</si>
  <si>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</si>
  <si>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</si>
  <si>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</si>
  <si>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</si>
  <si>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</si>
  <si>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</si>
  <si>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Nmap-specializovaná mapa s odborným obsahem</t>
  </si>
  <si>
    <t>Litoměřice</t>
  </si>
  <si>
    <t>Reproductive biology (medical aspects to be 3)</t>
  </si>
  <si>
    <t>CB - Analytická chemie, separace</t>
  </si>
  <si>
    <t>Stát</t>
  </si>
  <si>
    <t>Česká republika</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</si>
  <si>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</si>
  <si>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</si>
  <si>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</si>
  <si>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</si>
  <si>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</si>
  <si>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</si>
  <si>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</si>
  <si>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Vedlejší obor FORD</t>
  </si>
  <si>
    <t>CD - Makromolekulární chemie</t>
  </si>
  <si>
    <t>PO2-Udržitelnost energetiky a materiálových zdrojů-1. Udržitelná energetika-1.5 Výroba a distribuce tepla/chladu, včetně kogenerace a trigenerace-1.5.5 Efektivní řízení úpravy vnitřního prostředí</t>
  </si>
  <si>
    <t>Mladá Boleslav</t>
  </si>
  <si>
    <t>Virology</t>
  </si>
  <si>
    <t>Další vedjelší obor FORD</t>
  </si>
  <si>
    <t>CE - Biochemie</t>
  </si>
  <si>
    <t>PO2-Udržitelnost energetiky a materiálových zdrojů-1. Udržitelná energetika-1.5 Výroba a distribuce tepla/chladu, včetně kogenerace a trigenerace-1.5.6 Alternativní zdroje – využití odpadů</t>
  </si>
  <si>
    <t>V-výzkumná zpráva</t>
  </si>
  <si>
    <t>Most</t>
  </si>
  <si>
    <t>Biochemistry and molecular biology</t>
  </si>
  <si>
    <t>CF - Fyzikální chemie a teoretická chemie</t>
  </si>
  <si>
    <t>PO2-Udržitelnost energetiky a materiálových zdrojů-1. Udržitelná energetika-1.6 Energie v dopravě-1.6.1 Zvyšovat podíl kapalných biopaliv jako náhrada fosilních zdrojů</t>
  </si>
  <si>
    <t>Vsouhrn-souhrnná výzkumná zpráva</t>
  </si>
  <si>
    <t>Náchod</t>
  </si>
  <si>
    <t>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</si>
  <si>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</si>
  <si>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</si>
  <si>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</si>
  <si>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Nový Jičín</t>
  </si>
  <si>
    <t>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</si>
  <si>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</si>
  <si>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</si>
  <si>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</si>
  <si>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</si>
  <si>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</si>
  <si>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</si>
  <si>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</si>
  <si>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</si>
  <si>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</si>
  <si>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</si>
  <si>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</si>
  <si>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</si>
  <si>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</si>
  <si>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</si>
  <si>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</si>
  <si>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</si>
  <si>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</si>
  <si>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</si>
  <si>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</si>
  <si>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</si>
  <si>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</si>
  <si>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</si>
  <si>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</si>
  <si>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</si>
  <si>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</si>
  <si>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</si>
  <si>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</si>
  <si>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</si>
  <si>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</si>
  <si>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</si>
  <si>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</si>
  <si>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</si>
  <si>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</si>
  <si>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</si>
  <si>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</si>
  <si>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</si>
  <si>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</si>
  <si>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</si>
  <si>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</si>
  <si>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</si>
  <si>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</si>
  <si>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</si>
  <si>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</si>
  <si>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</si>
  <si>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</si>
  <si>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</si>
  <si>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</si>
  <si>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</si>
  <si>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</si>
  <si>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</si>
  <si>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</si>
  <si>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</si>
  <si>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</si>
  <si>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</si>
  <si>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</si>
  <si>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</si>
  <si>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</si>
  <si>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</si>
  <si>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</si>
  <si>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</si>
  <si>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</si>
  <si>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</si>
  <si>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</si>
  <si>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</si>
  <si>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</si>
  <si>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</si>
  <si>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</si>
  <si>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</si>
  <si>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</si>
  <si>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</si>
  <si>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</si>
  <si>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</si>
  <si>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</si>
  <si>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</si>
  <si>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</si>
  <si>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</si>
  <si>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</si>
  <si>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</si>
  <si>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</si>
  <si>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ED - Fyziologie</t>
  </si>
  <si>
    <t>PO3-Prostředí pro kvalitní život-1. Přírodní zdroje-1.4 Ovzduší-1.4.1 Omezení emisí znečišťujících látek z antropogenních zdrojů</t>
  </si>
  <si>
    <t>Semily</t>
  </si>
  <si>
    <t>Computer hardware and architecture</t>
  </si>
  <si>
    <t>EE - Mikrobiologie, virologie</t>
  </si>
  <si>
    <t>PO3-Prostředí pro kvalitní život-1. Přírodní zdroje-1.4 Ovzduší-1.4.2 Mechanismy šíření a depozice znečišťujících látek</t>
  </si>
  <si>
    <t>Sokolov</t>
  </si>
  <si>
    <t>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</si>
  <si>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</si>
  <si>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</si>
  <si>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</si>
  <si>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</si>
  <si>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</si>
  <si>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</si>
  <si>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</si>
  <si>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</si>
  <si>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EH - Ekologie – společenstva</t>
  </si>
  <si>
    <t>PO3-Prostředí pro kvalitní život-2. Globální změny-2.2 Biogeochemické cykly dusíku a fosforu-2.2.1 Optimalizovat toky reaktivních forem dusíku a fosforu (Nr a Pr)</t>
  </si>
  <si>
    <t>Šumperk</t>
  </si>
  <si>
    <t>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</si>
  <si>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</si>
  <si>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</si>
  <si>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</si>
  <si>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</si>
  <si>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</si>
  <si>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</si>
  <si>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</si>
  <si>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</si>
  <si>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</si>
  <si>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</si>
  <si>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</si>
  <si>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</si>
  <si>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Příjmení</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</si>
  <si>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</si>
  <si>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</si>
  <si>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</si>
  <si>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</si>
  <si>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</si>
  <si>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</si>
  <si>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</si>
  <si>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</si>
  <si>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Role</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</si>
  <si>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</si>
  <si>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</si>
  <si>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</si>
  <si>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</si>
  <si>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</si>
  <si>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</si>
  <si>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</si>
  <si>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</si>
  <si>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</si>
  <si>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</si>
  <si>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</si>
  <si>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</si>
  <si>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</si>
  <si>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</si>
  <si>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</si>
  <si>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</si>
  <si>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</si>
  <si>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</si>
  <si>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</si>
  <si>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</si>
  <si>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</si>
  <si>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</si>
  <si>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</si>
  <si>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</si>
  <si>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</si>
  <si>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</si>
  <si>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</si>
  <si>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</si>
  <si>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</si>
  <si>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</si>
  <si>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</si>
  <si>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</si>
  <si>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</si>
  <si>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</si>
  <si>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</si>
  <si>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</si>
  <si>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</si>
  <si>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</si>
  <si>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</si>
  <si>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</si>
  <si>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</si>
  <si>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</si>
  <si>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</si>
  <si>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</si>
  <si>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</si>
  <si>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</si>
  <si>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</si>
  <si>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</si>
  <si>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</si>
  <si>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</si>
  <si>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</si>
  <si>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</si>
  <si>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</si>
  <si>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</si>
  <si>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</si>
  <si>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</si>
  <si>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</si>
  <si>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</si>
  <si>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</si>
  <si>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</si>
  <si>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</si>
  <si>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</si>
  <si>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</si>
  <si>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</si>
  <si>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</si>
  <si>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</si>
  <si>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</si>
  <si>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</si>
  <si>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</si>
  <si>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</si>
  <si>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</si>
  <si>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</si>
  <si>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</si>
  <si>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</si>
  <si>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</si>
  <si>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</si>
  <si>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</si>
  <si>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</si>
  <si>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</si>
  <si>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</si>
  <si>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</si>
  <si>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</si>
  <si>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</si>
  <si>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</si>
  <si>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</si>
  <si>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</si>
  <si>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</si>
  <si>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</si>
  <si>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</si>
  <si>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</si>
  <si>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</si>
  <si>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</si>
  <si>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</si>
  <si>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</si>
  <si>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</si>
  <si>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</si>
  <si>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</si>
  <si>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</si>
  <si>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</si>
  <si>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</si>
  <si>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</si>
  <si>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</si>
  <si>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</si>
  <si>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</si>
  <si>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</si>
  <si>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</si>
  <si>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</si>
  <si>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</si>
  <si>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</si>
  <si>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</si>
  <si>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</si>
  <si>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</si>
  <si>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</si>
  <si>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</si>
  <si>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</si>
  <si>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</si>
  <si>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</si>
  <si>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</si>
  <si>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</si>
  <si>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</si>
  <si>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</si>
  <si>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</si>
  <si>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</si>
  <si>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</si>
  <si>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</si>
  <si>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</si>
  <si>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</si>
  <si>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</si>
  <si>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</si>
  <si>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</si>
  <si>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</si>
  <si>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</si>
  <si>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</si>
  <si>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</si>
  <si>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</si>
  <si>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</si>
  <si>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</si>
  <si>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</si>
  <si>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</si>
  <si>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</si>
  <si>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</si>
  <si>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</si>
  <si>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</si>
  <si>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</si>
  <si>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</si>
  <si>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</si>
  <si>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</si>
  <si>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</si>
  <si>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</si>
  <si>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</si>
  <si>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</si>
  <si>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</si>
  <si>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</si>
  <si>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</si>
  <si>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</si>
  <si>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</si>
  <si>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</si>
  <si>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</si>
  <si>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</si>
  <si>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</si>
  <si>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</si>
  <si>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</si>
  <si>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</si>
  <si>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</si>
  <si>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</si>
  <si>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</si>
  <si>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</si>
  <si>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</si>
  <si>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</si>
  <si>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</si>
  <si>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</si>
  <si>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</si>
  <si>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</si>
  <si>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</si>
  <si>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</si>
  <si>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</si>
  <si>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</si>
  <si>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</si>
  <si>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</si>
  <si>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</si>
  <si>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</si>
  <si>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</si>
  <si>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</si>
  <si>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</si>
  <si>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</si>
  <si>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</si>
  <si>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</si>
  <si>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</si>
  <si>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</si>
  <si>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</si>
  <si>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</si>
  <si>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</si>
  <si>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</si>
  <si>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</si>
  <si>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</si>
  <si>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</si>
  <si>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</si>
  <si>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</si>
  <si>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</si>
  <si>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</si>
  <si>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</si>
  <si>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</si>
  <si>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</si>
  <si>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</si>
  <si>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</si>
  <si>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</si>
  <si>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</si>
  <si>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</si>
  <si>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</si>
  <si>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</si>
  <si>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</si>
  <si>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</si>
  <si>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</si>
  <si>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</si>
  <si>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</si>
  <si>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</si>
  <si>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</si>
  <si>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</si>
  <si>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</si>
  <si>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</si>
  <si>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</si>
  <si>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</si>
  <si>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</si>
  <si>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</si>
  <si>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</si>
  <si>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</si>
  <si>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</si>
  <si>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</si>
  <si>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</si>
  <si>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</si>
  <si>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</si>
  <si>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</si>
  <si>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</si>
  <si>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</si>
  <si>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</si>
  <si>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</si>
  <si>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</si>
  <si>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</si>
  <si>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</si>
  <si>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</si>
  <si>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</si>
  <si>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</si>
  <si>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</si>
  <si>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</si>
  <si>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</si>
  <si>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</si>
  <si>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</si>
  <si>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</si>
  <si>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</si>
  <si>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</si>
  <si>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</si>
  <si>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</si>
  <si>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</si>
  <si>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</si>
  <si>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</si>
  <si>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</si>
  <si>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</si>
  <si>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</si>
  <si>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</si>
  <si>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</si>
  <si>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</si>
  <si>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</si>
  <si>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</si>
  <si>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</si>
  <si>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</si>
  <si>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Vlastnická struktura</t>
  </si>
  <si>
    <t>Sociology</t>
  </si>
  <si>
    <t>Demography</t>
  </si>
  <si>
    <t>Social topics (Women´s and gender studies; Social issues; Family studies; Social work)</t>
  </si>
  <si>
    <t>Antropology, ethnology</t>
  </si>
  <si>
    <t>Law</t>
  </si>
  <si>
    <t>Criminology, penology</t>
  </si>
  <si>
    <t>Political science</t>
  </si>
  <si>
    <t>Public administration</t>
  </si>
  <si>
    <t>Organisation theory</t>
  </si>
  <si>
    <t>Cultural and economic geography</t>
  </si>
  <si>
    <t>Urban studies (planning and development)</t>
  </si>
  <si>
    <t>Transport planning and social aspects of transport (transport engineering to be 2.1)</t>
  </si>
  <si>
    <t>Environmental sciences (social aspects)</t>
  </si>
  <si>
    <t>Journalism</t>
  </si>
  <si>
    <t>Media and socio-cultural communication</t>
  </si>
  <si>
    <t>Information science (social aspects)</t>
  </si>
  <si>
    <t>Library science</t>
  </si>
  <si>
    <t>Other social sciences</t>
  </si>
  <si>
    <t>Social sciences, interdisciplinary</t>
  </si>
  <si>
    <t>History (history of science and technology to be 6.3, history of specific sciences to be under the respective headings)</t>
  </si>
  <si>
    <t>Archaeology</t>
  </si>
  <si>
    <t>Vlastníci/Akcionáři</t>
  </si>
  <si>
    <t>General language studies</t>
  </si>
  <si>
    <t>Specific languages</t>
  </si>
  <si>
    <t>Linguistics</t>
  </si>
  <si>
    <t>General literature studies</t>
  </si>
  <si>
    <t>Literary theory</t>
  </si>
  <si>
    <t>Specific literatures</t>
  </si>
  <si>
    <t>Philosophy, History and Philosophy of science and technology</t>
  </si>
  <si>
    <t>Ethics (except ethics related to specific subfields)</t>
  </si>
  <si>
    <t>Theology</t>
  </si>
  <si>
    <t>Religious studies</t>
  </si>
  <si>
    <t>Arts, Art history</t>
  </si>
  <si>
    <t>Architectural design</t>
  </si>
  <si>
    <t>Performing arts studies (Musicology, Theater science, Dramaturgy)</t>
  </si>
  <si>
    <t>Folklore studies</t>
  </si>
  <si>
    <t>Studies on Film, Radio and Television</t>
  </si>
  <si>
    <t>Other Humanities and the Arts</t>
  </si>
  <si>
    <t>Výše podílu v %</t>
  </si>
  <si>
    <t>Komentář k výši podílu</t>
  </si>
  <si>
    <t>Beneficienti</t>
  </si>
  <si>
    <t>Majetkové účasti</t>
  </si>
  <si>
    <t xml:space="preserve">Uvěďte alespoň jeden výsledek. Výsledky, které zde budou uvedeny, musí být uvedeny také v pre-proposal form a full proposal form. </t>
  </si>
  <si>
    <t>1. Výsledek</t>
  </si>
  <si>
    <t>2. Výsledek</t>
  </si>
  <si>
    <t>Název výsledku</t>
  </si>
  <si>
    <t>Druh výsledku</t>
  </si>
  <si>
    <t>Experimentální vývoj</t>
  </si>
  <si>
    <t>Experimentální vývoj
Max. míra podpory při doložení účinné spolupráce</t>
  </si>
  <si>
    <t>Malé podniky</t>
  </si>
  <si>
    <t>Střední podniky</t>
  </si>
  <si>
    <t>Velké podniky</t>
  </si>
  <si>
    <t>Výzkumné organizace</t>
  </si>
  <si>
    <t>Ukazatel</t>
  </si>
  <si>
    <t>Jednotka</t>
  </si>
  <si>
    <t>%</t>
  </si>
  <si>
    <t>Celkem</t>
  </si>
  <si>
    <t>Osobní náklady</t>
  </si>
  <si>
    <t>Náklady na subdodávky</t>
  </si>
  <si>
    <t xml:space="preserve">Způsob vykazování nepřímých nákladů </t>
  </si>
  <si>
    <t>Ochrana duševního vlastnictví</t>
  </si>
  <si>
    <t>€</t>
  </si>
  <si>
    <t>Provozní náklady + cestovné</t>
  </si>
  <si>
    <t>Nepřímé náklady/režie</t>
  </si>
  <si>
    <t>Náklady celkem</t>
  </si>
  <si>
    <t>Zdroje celkem</t>
  </si>
  <si>
    <t>Self-financing</t>
  </si>
  <si>
    <t>Intenzita podpory</t>
  </si>
  <si>
    <t>Míra podpory</t>
  </si>
  <si>
    <t>Vyberte</t>
  </si>
  <si>
    <t>List  "Výsledky"</t>
  </si>
  <si>
    <t>Výše uvedené přílohy jsou povinné a musí být součásti datové zprávy zaslané s návrhem projektu.</t>
  </si>
  <si>
    <t xml:space="preserve">Popis cílů NPOV ke stažení zde. </t>
  </si>
  <si>
    <t>Klasifikace oborů CEP</t>
  </si>
  <si>
    <t>Detailní výpis oborů FORD</t>
  </si>
  <si>
    <t>Definice podniku v obtížích</t>
  </si>
  <si>
    <t>Obdobné a související projekty, výzkumné záměry a výsledky</t>
  </si>
  <si>
    <t>Odkaz na systém ISVAV (www.rvvi.cz)</t>
  </si>
  <si>
    <t>Identifikační kód projektu</t>
  </si>
  <si>
    <t>Identifikační údaje projektu</t>
  </si>
  <si>
    <t>Údaje hlavního uchazeče</t>
  </si>
  <si>
    <t>Statutární orgán</t>
  </si>
  <si>
    <r>
      <rPr>
        <b/>
        <sz val="10"/>
        <color rgb="FFC00000"/>
        <rFont val="Arial"/>
        <family val="2"/>
        <charset val="238"/>
      </rPr>
      <t>Člen 1:</t>
    </r>
    <r>
      <rPr>
        <b/>
        <sz val="10"/>
        <rFont val="Arial"/>
        <family val="2"/>
        <charset val="238"/>
      </rPr>
      <t xml:space="preserve">     Jméno</t>
    </r>
  </si>
  <si>
    <r>
      <rPr>
        <b/>
        <sz val="10"/>
        <color rgb="FFC00000"/>
        <rFont val="Arial"/>
        <family val="2"/>
        <charset val="238"/>
      </rPr>
      <t>Člen 2:</t>
    </r>
    <r>
      <rPr>
        <b/>
        <sz val="10"/>
        <rFont val="Arial"/>
        <family val="2"/>
        <charset val="238"/>
      </rPr>
      <t xml:space="preserve">     Jméno</t>
    </r>
  </si>
  <si>
    <r>
      <rPr>
        <b/>
        <sz val="10"/>
        <color rgb="FFC00000"/>
        <rFont val="Arial"/>
        <family val="2"/>
        <charset val="238"/>
      </rPr>
      <t>Člen 3:</t>
    </r>
    <r>
      <rPr>
        <b/>
        <sz val="10"/>
        <rFont val="Arial"/>
        <family val="2"/>
        <charset val="238"/>
      </rPr>
      <t xml:space="preserve">     Jméno</t>
    </r>
  </si>
  <si>
    <r>
      <rPr>
        <b/>
        <sz val="10"/>
        <color rgb="FFC00000"/>
        <rFont val="Arial"/>
        <family val="2"/>
        <charset val="238"/>
      </rPr>
      <t>Člen 4:</t>
    </r>
    <r>
      <rPr>
        <b/>
        <sz val="10"/>
        <rFont val="Arial"/>
        <family val="2"/>
        <charset val="238"/>
      </rPr>
      <t xml:space="preserve">     Jméno</t>
    </r>
  </si>
  <si>
    <r>
      <rPr>
        <b/>
        <sz val="10"/>
        <color rgb="FFC00000"/>
        <rFont val="Arial"/>
        <family val="2"/>
        <charset val="238"/>
      </rPr>
      <t>Člen 5:</t>
    </r>
    <r>
      <rPr>
        <b/>
        <sz val="10"/>
        <rFont val="Arial"/>
        <family val="2"/>
        <charset val="238"/>
      </rPr>
      <t xml:space="preserve">     Jméno</t>
    </r>
  </si>
  <si>
    <r>
      <rPr>
        <b/>
        <sz val="10"/>
        <color rgb="FFC00000"/>
        <rFont val="Arial"/>
        <family val="2"/>
        <charset val="238"/>
      </rPr>
      <t>Člen 6:</t>
    </r>
    <r>
      <rPr>
        <b/>
        <sz val="10"/>
        <rFont val="Arial"/>
        <family val="2"/>
        <charset val="238"/>
      </rPr>
      <t xml:space="preserve">     Jméno</t>
    </r>
  </si>
  <si>
    <r>
      <rPr>
        <b/>
        <sz val="10"/>
        <color rgb="FFC00000"/>
        <rFont val="Arial"/>
        <family val="2"/>
        <charset val="238"/>
      </rPr>
      <t>1.</t>
    </r>
    <r>
      <rPr>
        <b/>
        <sz val="10"/>
        <rFont val="Arial"/>
        <family val="2"/>
        <charset val="238"/>
      </rPr>
      <t xml:space="preserve">     Jméno</t>
    </r>
  </si>
  <si>
    <r>
      <rPr>
        <b/>
        <sz val="10"/>
        <color rgb="FFC00000"/>
        <rFont val="Arial"/>
        <family val="2"/>
        <charset val="238"/>
      </rPr>
      <t>2.</t>
    </r>
    <r>
      <rPr>
        <b/>
        <sz val="10"/>
        <rFont val="Arial"/>
        <family val="2"/>
        <charset val="238"/>
      </rPr>
      <t xml:space="preserve">     Jméno</t>
    </r>
  </si>
  <si>
    <r>
      <rPr>
        <b/>
        <sz val="10"/>
        <color rgb="FFC00000"/>
        <rFont val="Arial"/>
        <family val="2"/>
        <charset val="238"/>
      </rPr>
      <t>3.</t>
    </r>
    <r>
      <rPr>
        <b/>
        <sz val="10"/>
        <rFont val="Arial"/>
        <family val="2"/>
        <charset val="238"/>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</si>
  <si>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</si>
  <si>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t>Finanční plán hlavního uchazeče</t>
  </si>
  <si>
    <t>Maximální intenzita podpory na projekt</t>
  </si>
  <si>
    <t>Průmyslový výzkum</t>
  </si>
  <si>
    <t>Průmyslový výzkum
Max. míra podpory při doložení účinné spolupráce</t>
  </si>
  <si>
    <t>Průmyslový výzkum (PV)</t>
  </si>
  <si>
    <t>Název organizace:</t>
  </si>
  <si>
    <t>Maximální míra podpory dle typu podniku</t>
  </si>
  <si>
    <t>Splňujete podmínky účinné spolupráce a podmínky pro navýšení intenzity podpory o 15 %?</t>
  </si>
  <si>
    <t xml:space="preserve">Maximální míra podpory  </t>
  </si>
  <si>
    <t xml:space="preserve">    Dopočteno automaticky.</t>
  </si>
  <si>
    <t>Rok 1</t>
  </si>
  <si>
    <t>Rok 2</t>
  </si>
  <si>
    <t>Rok 3</t>
  </si>
  <si>
    <t>Rok3</t>
  </si>
  <si>
    <t>Kontrola výše nákladů na subdodávky</t>
  </si>
  <si>
    <t xml:space="preserve">     Vypočteno automaticky.</t>
  </si>
  <si>
    <t xml:space="preserve">Náklady na PV </t>
  </si>
  <si>
    <t>Náklady na EV</t>
  </si>
  <si>
    <t>Všeobecné podmínky</t>
  </si>
  <si>
    <t xml:space="preserve">Maximální míra podpory na projekt </t>
  </si>
  <si>
    <t>Míra podpory pro Váš projekt</t>
  </si>
  <si>
    <t>Pokračovat na další stránku</t>
  </si>
  <si>
    <t>Popište uplatnění výsledku v praxi. Jakou předpokládáte aplikovanost (uplatnění) výsledku v horizontu tří let?</t>
  </si>
  <si>
    <t>Pokračovat na konečný přehled</t>
  </si>
  <si>
    <t>Hlavní uchazeč</t>
  </si>
  <si>
    <t>Finanční plán projektu</t>
  </si>
  <si>
    <t>Podíly kategorií výzkumu PV/EV</t>
  </si>
  <si>
    <r>
      <rPr>
        <b/>
        <sz val="10"/>
        <color rgb="FFC00000"/>
        <rFont val="Arial"/>
        <family val="2"/>
        <charset val="238"/>
      </rPr>
      <t>4.</t>
    </r>
    <r>
      <rPr>
        <b/>
        <sz val="10"/>
        <rFont val="Arial"/>
        <family val="2"/>
        <charset val="238"/>
      </rPr>
      <t xml:space="preserve">     Jméno</t>
    </r>
  </si>
  <si>
    <r>
      <rPr>
        <b/>
        <sz val="10"/>
        <color rgb="FFC00000"/>
        <rFont val="Arial"/>
        <family val="2"/>
        <charset val="238"/>
      </rPr>
      <t>5.</t>
    </r>
    <r>
      <rPr>
        <b/>
        <sz val="10"/>
        <rFont val="Arial"/>
        <family val="2"/>
        <charset val="238"/>
      </rPr>
      <t xml:space="preserve">     Jméno</t>
    </r>
  </si>
  <si>
    <r>
      <rPr>
        <b/>
        <sz val="10"/>
        <color rgb="FFC00000"/>
        <rFont val="Arial"/>
        <family val="2"/>
        <charset val="238"/>
      </rPr>
      <t>6.</t>
    </r>
    <r>
      <rPr>
        <b/>
        <sz val="10"/>
        <rFont val="Arial"/>
        <family val="2"/>
        <charset val="238"/>
      </rPr>
      <t xml:space="preserve">     Jméno</t>
    </r>
  </si>
  <si>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</si>
  <si>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family val="2"/>
        <charset val="238"/>
      </rPr>
      <t>1.</t>
    </r>
    <r>
      <rPr>
        <b/>
        <sz val="10"/>
        <rFont val="Arial"/>
        <family val="2"/>
        <charset val="238"/>
      </rPr>
      <t xml:space="preserve">     Obchodní jméno</t>
    </r>
  </si>
  <si>
    <r>
      <rPr>
        <b/>
        <sz val="10"/>
        <color rgb="FFC00000"/>
        <rFont val="Arial"/>
        <family val="2"/>
        <charset val="238"/>
      </rPr>
      <t>2.</t>
    </r>
    <r>
      <rPr>
        <b/>
        <sz val="10"/>
        <rFont val="Arial"/>
        <family val="2"/>
        <charset val="238"/>
      </rPr>
      <t xml:space="preserve">     Obchodní jméno</t>
    </r>
  </si>
  <si>
    <r>
      <rPr>
        <b/>
        <sz val="10"/>
        <color rgb="FFC00000"/>
        <rFont val="Arial"/>
        <family val="2"/>
        <charset val="238"/>
      </rPr>
      <t>3.</t>
    </r>
    <r>
      <rPr>
        <b/>
        <sz val="10"/>
        <rFont val="Arial"/>
        <family val="2"/>
        <charset val="238"/>
      </rPr>
      <t xml:space="preserve">     Obchodní jméno</t>
    </r>
  </si>
  <si>
    <r>
      <rPr>
        <b/>
        <sz val="10"/>
        <color rgb="FFC00000"/>
        <rFont val="Arial"/>
        <family val="2"/>
        <charset val="238"/>
      </rPr>
      <t>4.</t>
    </r>
    <r>
      <rPr>
        <b/>
        <sz val="10"/>
        <rFont val="Arial"/>
        <family val="2"/>
        <charset val="238"/>
      </rPr>
      <t xml:space="preserve">     Obchodní jméno</t>
    </r>
  </si>
  <si>
    <r>
      <rPr>
        <b/>
        <sz val="10"/>
        <color rgb="FFC00000"/>
        <rFont val="Arial"/>
        <family val="2"/>
        <charset val="238"/>
      </rPr>
      <t>5.</t>
    </r>
    <r>
      <rPr>
        <b/>
        <sz val="10"/>
        <rFont val="Arial"/>
        <family val="2"/>
        <charset val="238"/>
      </rPr>
      <t xml:space="preserve">     Obchodní jméno</t>
    </r>
  </si>
  <si>
    <r>
      <rPr>
        <b/>
        <sz val="10"/>
        <color rgb="FFC00000"/>
        <rFont val="Arial"/>
        <family val="2"/>
        <charset val="238"/>
      </rPr>
      <t>6.</t>
    </r>
    <r>
      <rPr>
        <b/>
        <sz val="10"/>
        <rFont val="Arial"/>
        <family val="2"/>
        <charset val="238"/>
      </rPr>
      <t xml:space="preserve">     Obchodní jméno</t>
    </r>
  </si>
  <si>
    <r>
      <t xml:space="preserve">  </t>
    </r>
    <r>
      <rPr>
        <b/>
        <sz val="10"/>
        <color rgb="FFC00000"/>
        <rFont val="Arial"/>
        <family val="2"/>
        <charset val="238"/>
      </rPr>
      <t xml:space="preserve"> 1. </t>
    </r>
    <r>
      <rPr>
        <b/>
        <sz val="10"/>
        <rFont val="Arial"/>
        <family val="2"/>
        <charset val="238"/>
      </rPr>
      <t xml:space="preserve">    Obchodní jméno</t>
    </r>
  </si>
  <si>
    <r>
      <t xml:space="preserve">  </t>
    </r>
    <r>
      <rPr>
        <b/>
        <sz val="10"/>
        <color rgb="FFC00000"/>
        <rFont val="Arial"/>
        <family val="2"/>
        <charset val="238"/>
      </rPr>
      <t xml:space="preserve"> 2. </t>
    </r>
    <r>
      <rPr>
        <b/>
        <sz val="10"/>
        <rFont val="Arial"/>
        <family val="2"/>
        <charset val="238"/>
      </rPr>
      <t xml:space="preserve">    Obchodní jméno</t>
    </r>
  </si>
  <si>
    <r>
      <t xml:space="preserve">  </t>
    </r>
    <r>
      <rPr>
        <b/>
        <sz val="10"/>
        <color rgb="FFC00000"/>
        <rFont val="Arial"/>
        <family val="2"/>
        <charset val="238"/>
      </rPr>
      <t xml:space="preserve"> 3. </t>
    </r>
    <r>
      <rPr>
        <b/>
        <sz val="10"/>
        <rFont val="Arial"/>
        <family val="2"/>
        <charset val="238"/>
      </rPr>
      <t xml:space="preserve">    Obchodní jméno</t>
    </r>
  </si>
  <si>
    <r>
      <t xml:space="preserve">  </t>
    </r>
    <r>
      <rPr>
        <b/>
        <sz val="10"/>
        <color rgb="FFC00000"/>
        <rFont val="Arial"/>
        <family val="2"/>
        <charset val="238"/>
      </rPr>
      <t xml:space="preserve"> 4. </t>
    </r>
    <r>
      <rPr>
        <b/>
        <sz val="10"/>
        <rFont val="Arial"/>
        <family val="2"/>
        <charset val="238"/>
      </rPr>
      <t xml:space="preserve">    Obchodní jméno</t>
    </r>
  </si>
  <si>
    <r>
      <t xml:space="preserve">  </t>
    </r>
    <r>
      <rPr>
        <b/>
        <sz val="10"/>
        <color rgb="FFC00000"/>
        <rFont val="Arial"/>
        <family val="2"/>
        <charset val="238"/>
      </rPr>
      <t xml:space="preserve"> 5. </t>
    </r>
    <r>
      <rPr>
        <b/>
        <sz val="10"/>
        <rFont val="Arial"/>
        <family val="2"/>
        <charset val="238"/>
      </rPr>
      <t xml:space="preserve">    Obchodní jméno</t>
    </r>
  </si>
  <si>
    <r>
      <t xml:space="preserve">  </t>
    </r>
    <r>
      <rPr>
        <b/>
        <sz val="10"/>
        <color rgb="FFC00000"/>
        <rFont val="Arial"/>
        <family val="2"/>
        <charset val="238"/>
      </rPr>
      <t xml:space="preserve"> 6. </t>
    </r>
    <r>
      <rPr>
        <b/>
        <sz val="10"/>
        <rFont val="Arial"/>
        <family val="2"/>
        <charset val="238"/>
      </rPr>
      <t xml:space="preserve">    Obchodní jméno</t>
    </r>
  </si>
  <si>
    <r>
      <rPr>
        <b/>
        <sz val="10"/>
        <color rgb="FFC00000"/>
        <rFont val="Arial"/>
        <family val="2"/>
        <charset val="238"/>
      </rPr>
      <t xml:space="preserve">1. </t>
    </r>
    <r>
      <rPr>
        <b/>
        <sz val="10"/>
        <rFont val="Arial"/>
        <family val="2"/>
        <charset val="238"/>
      </rPr>
      <t xml:space="preserve">    Obchodní jméno</t>
    </r>
  </si>
  <si>
    <r>
      <rPr>
        <b/>
        <sz val="10"/>
        <color rgb="FFC00000"/>
        <rFont val="Arial"/>
        <family val="2"/>
        <charset val="238"/>
      </rPr>
      <t xml:space="preserve">2. </t>
    </r>
    <r>
      <rPr>
        <b/>
        <sz val="10"/>
        <rFont val="Arial"/>
        <family val="2"/>
        <charset val="238"/>
      </rPr>
      <t xml:space="preserve">    Obchodní jméno</t>
    </r>
  </si>
  <si>
    <r>
      <rPr>
        <b/>
        <sz val="10"/>
        <color rgb="FFC00000"/>
        <rFont val="Arial"/>
        <family val="2"/>
        <charset val="238"/>
      </rPr>
      <t xml:space="preserve">3. </t>
    </r>
    <r>
      <rPr>
        <b/>
        <sz val="10"/>
        <rFont val="Arial"/>
        <family val="2"/>
        <charset val="238"/>
      </rPr>
      <t xml:space="preserve">    Obchodní jméno</t>
    </r>
  </si>
  <si>
    <r>
      <rPr>
        <b/>
        <sz val="10"/>
        <color rgb="FFC00000"/>
        <rFont val="Arial"/>
        <family val="2"/>
        <charset val="238"/>
      </rPr>
      <t xml:space="preserve">4. </t>
    </r>
    <r>
      <rPr>
        <b/>
        <sz val="10"/>
        <rFont val="Arial"/>
        <family val="2"/>
        <charset val="238"/>
      </rPr>
      <t xml:space="preserve">    Obchodní jméno</t>
    </r>
  </si>
  <si>
    <r>
      <rPr>
        <b/>
        <sz val="10"/>
        <color rgb="FFC00000"/>
        <rFont val="Arial"/>
        <family val="2"/>
        <charset val="238"/>
      </rPr>
      <t xml:space="preserve">5. </t>
    </r>
    <r>
      <rPr>
        <b/>
        <sz val="10"/>
        <rFont val="Arial"/>
        <family val="2"/>
        <charset val="238"/>
      </rPr>
      <t xml:space="preserve">    Obchodní jméno</t>
    </r>
  </si>
  <si>
    <r>
      <rPr>
        <b/>
        <sz val="10"/>
        <color rgb="FFC00000"/>
        <rFont val="Arial"/>
        <family val="2"/>
        <charset val="238"/>
      </rPr>
      <t xml:space="preserve">6. </t>
    </r>
    <r>
      <rPr>
        <b/>
        <sz val="10"/>
        <rFont val="Arial"/>
        <family val="2"/>
        <charset val="238"/>
      </rPr>
      <t xml:space="preserve">    Obchodní jméno</t>
    </r>
  </si>
  <si>
    <t>PO6-Bezpečná společnost -1. Bezpečnost občanů-1.1 Ochrana obyvatelstva-1.1.1 Podpora opatření a úkolů ochrany obyvatelstva</t>
  </si>
  <si>
    <t>PO1-Konkurenceschopná ekonomika založená na znalostech</t>
  </si>
  <si>
    <t>PO2-Udržitelnost energetiky a materiálových zdrojů</t>
  </si>
  <si>
    <t>PO3-Prostředí pro kvalitní život</t>
  </si>
  <si>
    <t>PO4-Sociální a kulturní výzvy</t>
  </si>
  <si>
    <t>PO5-Zdravá populace</t>
  </si>
  <si>
    <t>PO6-Bezpečná společnost</t>
  </si>
  <si>
    <t>Oblast</t>
  </si>
  <si>
    <t>Hlavní cíl</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</si>
  <si>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</si>
  <si>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</si>
  <si>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</si>
  <si>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</si>
  <si>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</si>
  <si>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</si>
  <si>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</si>
  <si>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</si>
  <si>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</si>
  <si>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</si>
  <si>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</si>
  <si>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</si>
  <si>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</si>
  <si>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</si>
  <si>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</si>
  <si>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</si>
  <si>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</si>
  <si>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</si>
  <si>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</si>
  <si>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</si>
  <si>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</si>
  <si>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</si>
  <si>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</si>
  <si>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</si>
  <si>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</si>
  <si>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</si>
  <si>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</si>
  <si>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</si>
  <si>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</si>
  <si>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</si>
  <si>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</si>
  <si>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</si>
  <si>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</si>
  <si>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</si>
  <si>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</si>
  <si>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</si>
  <si>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</si>
  <si>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</si>
  <si>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</si>
  <si>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</si>
  <si>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</si>
  <si>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</si>
  <si>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</si>
  <si>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</si>
  <si>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</si>
  <si>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</si>
  <si>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</si>
  <si>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</si>
  <si>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</si>
  <si>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</si>
  <si>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politika-1.1.1 Realizace komplexní podpory aktivního stárnutí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</si>
  <si>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</si>
  <si>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</si>
  <si>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</si>
  <si>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</si>
  <si>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</si>
  <si>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</si>
  <si>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</si>
  <si>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</si>
  <si>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</si>
  <si>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</si>
  <si>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</si>
  <si>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</si>
  <si>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</si>
  <si>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</si>
  <si>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</si>
  <si>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</si>
  <si>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</si>
  <si>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</si>
  <si>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</si>
  <si>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</si>
  <si>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</si>
  <si>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</si>
  <si>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</si>
  <si>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</si>
  <si>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</si>
  <si>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</si>
  <si>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Udržitelná energetika - 1.1 Obnovitelné zdroje energie-1.1.1 Vývoj ekonomicky efektivní solární energetiky</t>
  </si>
  <si>
    <t>1. Udržitelná energetika - 1.1 Obnovitelné zdroje energie-1.1.2 Vývoj ekonomicky efektivního využití geotermální energie</t>
  </si>
  <si>
    <t>1. Udržitelná energetika - 1.1 Obnovitelné zdroje energie-1.1.3 Vývoj ekonomicky efektivního využití biomasy</t>
  </si>
  <si>
    <t>1. Udržitelná energetika - 1.2 Jaderné zdroje energie-1.2.1 Efektivní dlouhodobé využití současných jaderných elektráren</t>
  </si>
  <si>
    <t>1. Udržitelná energetika - 1.2 Jaderné zdroje energie-1.2.2 Podpora bezpečnosti jaderných zařízení</t>
  </si>
  <si>
    <t>1. Udržitelná energetika - 1.2 Jaderné zdroje energie-1.2.3 Výzkum zajišťující podporu výstavby a provozu nových ekonomicky efektivních a bezpečných bloků</t>
  </si>
  <si>
    <t>1. Udržitelná energetika - 1.2 Jaderné zdroje energie-1.2.4 Výzkum a vývoj palivového cyklu</t>
  </si>
  <si>
    <t>1. Udržitelná energetika - 1.2 Jaderné zdroje energie-1.2.5 Ukládání radioaktivního odpadu a použitého paliva</t>
  </si>
  <si>
    <t>1. Udržitelná energetika - 1.2 Jaderné zdroje energie-1.2.6. Výzkum a vývoj v oblasti reaktorů IV. generace, zejména efektivních a bezpečných rychlých reaktorů</t>
  </si>
  <si>
    <t>1. Udržitelná energetika - 1.3 Fosilní zdroje energie-1.3.1 Ekonomicky efektivní a ekologická fosilní energetika a teplárenství</t>
  </si>
  <si>
    <t>1. Udržitelná energetika-1.4 Elektrické sítě včetně akumulace energie-1.4.1 Kapacita, spolehlivost a bezpečnost páteřních přenosových sítí elektřiny</t>
  </si>
  <si>
    <t>1. Udržitelná energetika-1.4 Elektrické sítě včetně akumulace energie-1.4.2 Modifikace sítí pro „demand-side management“</t>
  </si>
  <si>
    <t>1. Udržitelná energetika-1.4 Elektrické sítě včetně akumulace energie-1.4.3 Akumulace elektrické energie včetně využití vodní energie</t>
  </si>
  <si>
    <t>1. Udržitelná energetika-1.4 Elektrické sítě včetně akumulace energie-1.4.4 Bezpečnost a odolnost distribučních sítí</t>
  </si>
  <si>
    <t>1. Udržitelná energetika-1.5 Výroba a distribuce tepla/chladu, včetně kogenerace a trigenerace-1.5.1 Odběr tepla z elektráren v základním zatížení</t>
  </si>
  <si>
    <t>1. Udržitelná energetika-1.5 Výroba a distribuce tepla/chladu, včetně kogenerace a trigenerace-1.5.2 Vysokoúčinná kogenerace (trigenerace) ve zdrojích SCZT v provozech s dílčím zatížením (systémové služby)</t>
  </si>
  <si>
    <t>1. Udržitelná energetika-1.5 Výroba a distribuce tepla/chladu, včetně kogenerace a trigenerace-1.5.3 Distribuovaná kombinovaná výroba elektřiny, tepla a chladu ze všech typů zdrojů</t>
  </si>
  <si>
    <t>1. Udržitelná energetika-1.5 Výroba a distribuce tepla/chladu, včetně kogenerace a trigenerace-1.5.4 Přenos a akumulace tepla</t>
  </si>
  <si>
    <t>1. Udržitelná energetika-1.5 Výroba a distribuce tepla/chladu, včetně kogenerace a trigenerace-1.5.5 Efektivní řízení úpravy vnitřního prostředí</t>
  </si>
  <si>
    <t>1. Udržitelná energetika-1.5 Výroba a distribuce tepla/chladu, včetně kogenerace a trigenerace-1.5.6 Alternativní zdroje – využití odpadů</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</si>
  <si>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</si>
  <si>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</si>
  <si>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</si>
  <si>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</si>
  <si>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</si>
  <si>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</si>
  <si>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</si>
  <si>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</si>
  <si>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</si>
  <si>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</si>
  <si>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</si>
  <si>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</si>
  <si>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</si>
  <si>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</si>
  <si>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</si>
  <si>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</si>
  <si>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</si>
  <si>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</si>
  <si>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</si>
  <si>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</si>
  <si>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</si>
  <si>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</si>
  <si>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</si>
  <si>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</si>
  <si>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</si>
  <si>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</si>
  <si>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</si>
  <si>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</si>
  <si>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</si>
  <si>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</si>
  <si>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</si>
  <si>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</si>
  <si>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</si>
  <si>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</si>
  <si>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</si>
  <si>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</si>
  <si>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</si>
  <si>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</si>
  <si>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</si>
  <si>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</si>
  <si>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</si>
  <si>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</si>
  <si>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</si>
  <si>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</si>
  <si>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</si>
  <si>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</si>
  <si>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</si>
  <si>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</si>
  <si>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</si>
  <si>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</si>
  <si>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</si>
  <si>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</si>
  <si>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</si>
  <si>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</si>
  <si>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</si>
  <si>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</si>
  <si>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Využití (aplikace) nových poznatků z oblasti tzv. General Purpose Technologies - 1.1 GPTs pro inovace procesů, produktů a služeb-1.1.1 Dosáhnout nových užitných vlastností produktů s využitím nových poznatků v oblasti GPTs</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</si>
  <si>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</si>
  <si>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1. Využití (aplikace) nových poznatků z oblasti tzv. General Purpose Technologies - 1.1 GPTs pro inovace procesů, produktů a služeb-1.1.3 Zefektivnit nabízené služby i procesy v sektoru služeb s využitím GPTs</t>
  </si>
  <si>
    <t>1. Využití (aplikace) nových poznatků z oblasti tzv. General Purpose Technologies - 1.1 GPTs pro inovace procesů, produktů a služeb-1.1.4 Zefektivnit služby i procesy ve veřejném sektoru s využitím GPTs</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</si>
  <si>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</si>
  <si>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2. Posílení udržitelnosti výroby a dalších ekonomických aktivit - 2.1 Úspornost, efektivita a adaptabilita-2.1.2 Zvýšit úspornost, efektivitu a adaptabilitu ve strojírenství pro posílení globální konkurenceschopnosti v tomto odvětví</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</si>
  <si>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</si>
  <si>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2. Posílení udržitelnosti výroby a dalších ekonomických aktivit - 2.1 Úspornost, efektivita a adaptabilita-2.1.4 Zvýšit adaptabilitu produktů prostřednictvím interdisciplinárně zaměřeného výzkumu</t>
  </si>
  <si>
    <t>2. Posílení udržitelnosti výroby a dalších ekonomických aktivit - 2.2 Užitné vlastnosti produktů a služeb-2.2.1 Inovovat výrobky v odvětvích rozhodujících pro export prostřednictvím společných aktivit výrobní a výzkumné sféry</t>
  </si>
  <si>
    <t>2. Posílení udržitelnosti výroby a dalších ekonomických aktivit - 2.2 Užitné vlastnosti produktů a služeb-2.2.2 Posílit konkurenceschopnost produktů a služeb prostřednictvím zvyšování jejich užitných vlastnosti</t>
  </si>
  <si>
    <t>3. Posílení bezpečnosti a spolehlivosti - 3.1 Bezpečnost a spolehlivost produktů a služeb-3.1.1 Zavést komplexní přístup k bezpečnosti a spolehlivosti výrobků</t>
  </si>
  <si>
    <t>3. Posílení bezpečnosti a spolehlivosti - 3.1 Bezpečnost a spolehlivost produktů a služeb-3.1.2 Zvýšit spolehlivost a bezpečnost síťových systémů prostřednictvím rozvoje a zavedení chytrých sítí</t>
  </si>
  <si>
    <t>3. Posílení bezpečnosti a spolehlivosti - 3.2 Bezpečnost a spolehlivost procesů-3.2.1 Dosáhnout trvale vysokého stupně ochrany dat a zabezpečení komunikace v dynamicky se měnícím prostředí</t>
  </si>
  <si>
    <t>3. Posílení bezpečnosti a spolehlivosti - 3.2 Bezpečnost a spolehlivost procesů-3.2.2 Rozšířit využití a zvýšit kvalitu automatického řízení a robotizace</t>
  </si>
  <si>
    <t>3. Posílení bezpečnosti a spolehlivosti - 3.2 Bezpečnost a spolehlivost procesů-3.2.3 Zvýšit kvalitu monitoringu procesů a systémů včasné výstrahy</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</si>
  <si>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</si>
  <si>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4. Mapování a analýza konkurenčních výhod - 4.1 Identifikace nových příležitostí konkurenční výhody-4.1.1 Včasně identifikovat ekonomické příležitosti prostřednictvím kontinuálního monitorování a vyhodnocování globálních trendů</t>
  </si>
  <si>
    <t>Názvy organizací</t>
  </si>
  <si>
    <t>Typy organizací</t>
  </si>
  <si>
    <t>Pokyny pro vyplnění jednotlivých buněk naleznete u ikonky informace či v pomocném rámečku po klepnutí na buňku. Pomocný rámeček můžete zavřít stiknutím tlačítka Esc.</t>
  </si>
  <si>
    <t>Povinné přílohy</t>
  </si>
  <si>
    <t xml:space="preserve">AV </t>
  </si>
  <si>
    <t>DU1</t>
  </si>
  <si>
    <t>DU2</t>
  </si>
  <si>
    <t>Experimentální vývoj (EV)</t>
  </si>
  <si>
    <t xml:space="preserve">Bez ohledu na počet uchazečů.                                                                       </t>
  </si>
  <si>
    <t>Maximální míra             podpory</t>
  </si>
  <si>
    <t xml:space="preserve">Maximální míra podpory </t>
  </si>
  <si>
    <t xml:space="preserve">Bez ohledu na počet uchazečů.                                                                        </t>
  </si>
  <si>
    <t>Náklady celkem (Total costs)</t>
  </si>
  <si>
    <t>Požadovaná podpora (Total requested costs)</t>
  </si>
  <si>
    <t>Požadovaná podpora (Total resquested costs)</t>
  </si>
  <si>
    <t>Total costs</t>
  </si>
  <si>
    <t>Flat rate 25 %</t>
  </si>
  <si>
    <t>Náklady celkem (Total costs 100 %)</t>
  </si>
  <si>
    <t>Při aktuálně dosažené intenzitě podpory.</t>
  </si>
  <si>
    <t>Definice druhů výsledků</t>
  </si>
  <si>
    <t xml:space="preserve">Splňujete podmínky účinné spolupráce a podmínky pro navýšení intenzity podpory o 15 %? </t>
  </si>
  <si>
    <t>Přepočet na české koruny se řídí kurzem ČNB, přičemž využit je kurz platný v poslední možný den odevzdání tzv. full-proposals. Veškeré nákladové položky se zaokrouhlují na celá eura a koruny dolů.</t>
  </si>
  <si>
    <t>V této výzvě nepatří mezi způsobilé náklady investice.</t>
  </si>
  <si>
    <t>Listy  "Finanční plán"</t>
  </si>
  <si>
    <t xml:space="preserve">Bez ohledu na počet uchazečů.                                                                                                                                                                                                  </t>
  </si>
  <si>
    <t>Požadovaná podpora</t>
  </si>
  <si>
    <t>V této společné výzvě nepatří mezi způsobilé náklady investice.</t>
  </si>
  <si>
    <t xml:space="preserve">           Eliška Šibrová</t>
  </si>
  <si>
    <t xml:space="preserve">           eliska.sibrova@tacr.cz</t>
  </si>
  <si>
    <r>
      <t xml:space="preserve">Projekt celkem </t>
    </r>
    <r>
      <rPr>
        <sz val="12"/>
        <rFont val="Arial"/>
        <family val="2"/>
        <charset val="238"/>
      </rPr>
      <t>(dopočítává se automaticky)</t>
    </r>
  </si>
  <si>
    <t>Máte k TACR Application Form nějaké připomínky / náměty na zlepšení? Podělte se o ně s námi na níže uvedené e-mailové adrese. Za Vaši zpětnou vazbu budeme rádi.</t>
  </si>
  <si>
    <t>Výsledky projektu</t>
  </si>
  <si>
    <t>Pokyny pro vyplňování</t>
  </si>
  <si>
    <r>
      <rPr>
        <b/>
        <sz val="9"/>
        <color theme="2" tint="-0.749992370372631"/>
        <rFont val="Arial"/>
        <family val="2"/>
        <charset val="238"/>
      </rPr>
      <t>Podmínky pro navýšení intenzity podpory o 15 procentních bodů (musí být splněna alespoň jedna z těchto podmínek):</t>
    </r>
    <r>
      <rPr>
        <sz val="9"/>
        <color theme="2" tint="-0.749992370372631"/>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</si>
  <si>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2" tint="-0.749992370372631"/>
        <rFont val="Arial"/>
        <family val="2"/>
        <charset val="238"/>
      </rPr>
      <t>Průmyslový výzkum</t>
    </r>
    <r>
      <rPr>
        <sz val="9"/>
        <color theme="2" tint="-0.749992370372631"/>
        <rFont val="Arial"/>
        <family val="2"/>
        <charset val="238"/>
      </rPr>
      <t xml:space="preserve"> je kategorie výzkumu a vývoje ve smyslu článku 2 odst. 85 Nařízení pojmenovaná v originálním znění, jako „industrial research”.                                                                                        </t>
    </r>
    <r>
      <rPr>
        <b/>
        <sz val="9"/>
        <color theme="2" tint="-0.749992370372631"/>
        <rFont val="Arial"/>
        <family val="2"/>
        <charset val="238"/>
      </rPr>
      <t>Experimentální vývoj</t>
    </r>
    <r>
      <rPr>
        <sz val="9"/>
        <color theme="2" tint="-0.749992370372631"/>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</si>
  <si>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t xml:space="preserve">Dofinancování z vlastních zdrojů (v EUR)                             </t>
  </si>
  <si>
    <t>Zdroje (v EUR)</t>
  </si>
  <si>
    <t>Náklady (v EUR) dle Všeobecných podmínek čl. 17</t>
  </si>
  <si>
    <t>Počet účastníků</t>
  </si>
  <si>
    <t>Způsob naplnění cílů programu a podprogramu</t>
  </si>
  <si>
    <t>Základní informace</t>
  </si>
  <si>
    <t>Popis výsledků</t>
  </si>
  <si>
    <t xml:space="preserve">Program TA ČR, ze kterého bude 
úspěšný projekt zafinancovaný </t>
  </si>
  <si>
    <t>Podprogram, do kterého je daný projekt podáván</t>
  </si>
  <si>
    <t xml:space="preserve">Plánovaný začátek řešení projektu </t>
  </si>
  <si>
    <t>Kontaktní osoba</t>
  </si>
  <si>
    <t>Uveďte prosím kontaktní osobu projektu, ideálně z řad hlavního uchazeče.
Může jít jak o jednoho z řešitelů, tak o administrativního pracovníka.</t>
  </si>
  <si>
    <t>Celé jméno</t>
  </si>
  <si>
    <t>Telefonní číslo</t>
  </si>
  <si>
    <t>E-mail</t>
  </si>
  <si>
    <r>
      <rPr>
        <sz val="10"/>
        <color theme="10"/>
        <rFont val="Arial"/>
        <family val="2"/>
        <charset val="238"/>
      </rPr>
      <t xml:space="preserve">   </t>
    </r>
    <r>
      <rPr>
        <u/>
        <sz val="10"/>
        <color theme="10"/>
        <rFont val="Arial"/>
        <family val="2"/>
        <charset val="238"/>
      </rPr>
      <t>Nařízení Evropské komise</t>
    </r>
  </si>
  <si>
    <r>
      <rPr>
        <sz val="10"/>
        <color theme="10"/>
        <rFont val="Arial"/>
        <family val="2"/>
        <charset val="238"/>
      </rPr>
      <t xml:space="preserve">    </t>
    </r>
    <r>
      <rPr>
        <u/>
        <sz val="10"/>
        <color theme="10"/>
        <rFont val="Arial"/>
        <family val="2"/>
        <charset val="238"/>
      </rPr>
      <t>Nařízení Evropské komise</t>
    </r>
  </si>
  <si>
    <t>TRL</t>
  </si>
  <si>
    <t>Je některý z českých uchazečů projektu podnikem v obtížích?</t>
  </si>
  <si>
    <t>Klasifikace oborů FORD (str. 58-60)</t>
  </si>
  <si>
    <t>Odesláním této povinné přílohy zároveň potvrzujeme, že nám není známo, že by projekt, výsledky či cíle projektu byly řešeny v jakémkoliv jiném projektu podporovaném TA ČR a v případě, že se hodnověrně dozvíme 
o duplicitním financování projektu, cílů, či výsledků, jakožto skutečnosti na mé vůli nezávislé, oznámíme tuto skutečnost bez zbytečného odkladu poskytovateli.</t>
  </si>
  <si>
    <t>Hlavní řešitel/ka</t>
  </si>
  <si>
    <t>Člen/ka řešitelského týmu</t>
  </si>
  <si>
    <t>Administrativní pracovník/nice</t>
  </si>
  <si>
    <t>Vykonávaná funkce</t>
  </si>
  <si>
    <r>
      <t xml:space="preserve">Procentuální podíl českého partnera na činnostech vedoucích k dosažení výsledku
</t>
    </r>
    <r>
      <rPr>
        <sz val="10"/>
        <rFont val="Arial"/>
        <family val="2"/>
        <charset val="238"/>
      </rPr>
      <t>(Vyjádřete číselně, např. 30 %)</t>
    </r>
  </si>
  <si>
    <t xml:space="preserve">Rodné číslo / IČ </t>
  </si>
  <si>
    <t xml:space="preserve">Rodné číslo / IČO </t>
  </si>
  <si>
    <t>Pole k vyplnění</t>
  </si>
  <si>
    <t>Pole je předvyplněno nebo se dopočítává automaticky</t>
  </si>
  <si>
    <t>Nepovinné pole</t>
  </si>
  <si>
    <t>Údaje dalšího českého účastníka č. 1</t>
  </si>
  <si>
    <r>
      <t>Údaje dalšího českého účastníka</t>
    </r>
    <r>
      <rPr>
        <b/>
        <sz val="12"/>
        <color rgb="FFFF0000"/>
        <rFont val="Arial"/>
        <family val="2"/>
        <charset val="238"/>
      </rPr>
      <t xml:space="preserve"> </t>
    </r>
    <r>
      <rPr>
        <b/>
        <sz val="12"/>
        <color theme="1"/>
        <rFont val="Arial"/>
        <family val="2"/>
        <charset val="238"/>
      </rPr>
      <t>č. 2</t>
    </r>
  </si>
  <si>
    <t>D - Další účastník</t>
  </si>
  <si>
    <t>Finanční plán dalšího účastníka č. 1</t>
  </si>
  <si>
    <t>Finanční plán dalšího účastníka č. 2</t>
  </si>
  <si>
    <t xml:space="preserve">Maximální výše podpory pro daný rok a typ subjektu 
dle Nařízení EK a národních podmínek výzvy   </t>
  </si>
  <si>
    <t>Další účastník č. 1</t>
  </si>
  <si>
    <t>Další účastník č. 2</t>
  </si>
  <si>
    <t>Existují nějaké obdobné projekty/výzkumné záměry?</t>
  </si>
  <si>
    <t>Uveďte identifikační kódy a stručný popis projektů zahrnutých v CEP a výzkumných záměrů zahrnutých v CEZ, které jsou uvedeny v IS VaVal (www.rwi.cz), a které řeší obdobnou problematiku. Jedná se o projekty a výzkumné záměry, u kterých se předpokládá shodná
část výsledků.</t>
  </si>
  <si>
    <t xml:space="preserve">Komentář: </t>
  </si>
  <si>
    <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theme="1" tint="0.34998626667073579"/>
        <rFont val="Arial"/>
        <family val="2"/>
        <charset val="238"/>
      </rPr>
      <t>U výzkumných organizací není relevantní.</t>
    </r>
  </si>
  <si>
    <t>Pomocné výpočty podmíněné formátování</t>
  </si>
  <si>
    <t>HU</t>
  </si>
  <si>
    <t>DÚ1</t>
  </si>
  <si>
    <t>DÚ2</t>
  </si>
  <si>
    <t>Total requested
costs</t>
  </si>
  <si>
    <t>Kontrola výše nepřímých nákladů</t>
  </si>
  <si>
    <t xml:space="preserve"> Verze 2: srpen 2020.</t>
  </si>
  <si>
    <r>
      <t>b) Vykazování nepřímých nákladů na základě pevné sazby, tzv. metodou „</t>
    </r>
    <r>
      <rPr>
        <b/>
        <sz val="9"/>
        <color theme="2" tint="-0.749992370372631"/>
        <rFont val="Arial"/>
        <family val="2"/>
        <charset val="238"/>
      </rPr>
      <t>flat rate</t>
    </r>
    <r>
      <rPr>
        <sz val="9"/>
        <color theme="2" tint="-0.749992370372631"/>
        <rFont val="Arial"/>
        <family val="2"/>
        <charset val="238"/>
      </rPr>
      <t>”, do výše</t>
    </r>
    <r>
      <rPr>
        <b/>
        <sz val="9"/>
        <color theme="2" tint="-0.749992370372631"/>
        <rFont val="Arial"/>
        <family val="2"/>
        <charset val="238"/>
      </rPr>
      <t xml:space="preserve"> 25 %</t>
    </r>
    <r>
      <rPr>
        <sz val="9"/>
        <color theme="2" tint="-0.749992370372631"/>
        <rFont val="Arial"/>
        <family val="2"/>
        <charset val="238"/>
      </rPr>
      <t xml:space="preserve"> ze součtu skutečně vykázaných </t>
    </r>
    <r>
      <rPr>
        <b/>
        <sz val="9"/>
        <color theme="2" tint="-0.749992370372631"/>
        <rFont val="Arial"/>
        <family val="2"/>
        <charset val="238"/>
      </rPr>
      <t>osobních nákladů a ostatních přímých nákladů (ochrana duševního vlastnictví 
a provozní náklady + cestovné)</t>
    </r>
    <r>
      <rPr>
        <sz val="9"/>
        <color theme="2" tint="-0.749992370372631"/>
        <rFont val="Arial"/>
        <family val="2"/>
        <charset val="238"/>
      </rPr>
      <t xml:space="preserve"> příjemce v příslušném roce, kdy takto vykázané nepřímé náklady se nemusí dokládat patřičnými účetními doklady, dokládá se však celková výše nepřímých nákladů organizace 
a jejich rozdělení na střediska/projekty/úseky apod.</t>
    </r>
  </si>
  <si>
    <t>Metodou vykazování je míněno:</t>
  </si>
  <si>
    <r>
      <t xml:space="preserve">a) Vykazování skutečných nepřímých nákladů, tzv. metodou </t>
    </r>
    <r>
      <rPr>
        <sz val="9"/>
        <rFont val="Arial"/>
        <family val="2"/>
        <charset val="238"/>
      </rPr>
      <t>„</t>
    </r>
    <r>
      <rPr>
        <b/>
        <sz val="9"/>
        <rFont val="Arial"/>
        <family val="2"/>
        <charset val="238"/>
      </rPr>
      <t>full cost</t>
    </r>
    <r>
      <rPr>
        <sz val="9"/>
        <rFont val="Arial"/>
        <family val="2"/>
        <charset val="238"/>
      </rPr>
      <t>“</t>
    </r>
    <r>
      <rPr>
        <sz val="9"/>
        <color theme="2" tint="-0.749992370372631"/>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</si>
  <si>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</si>
  <si>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r>
      <t xml:space="preserve">Kontrola podpory za všechny české uchazeče za projekt </t>
    </r>
    <r>
      <rPr>
        <sz val="10"/>
        <rFont val="Arial"/>
        <family val="2"/>
        <charset val="238"/>
      </rPr>
      <t>(relevantní po vyplnění všech finančních plánů)</t>
    </r>
  </si>
  <si>
    <t>10101 Pure mathematics</t>
  </si>
  <si>
    <t>10102 Applied mathematics</t>
  </si>
  <si>
    <t>10103 Statistics and probability</t>
  </si>
  <si>
    <t>10201 Computer sciences, information science, bioinformathics (hardware development to be 2.2, social aspect to be 5.8)</t>
  </si>
  <si>
    <t>10301 Atomic, molecular and chemical physics (physics of atoms and molecules including collision, interaction with radiation, magnetic resonances, Mössbauer effect)</t>
  </si>
  <si>
    <t>10302 Condensed matter physics (including formerly solid state physics, supercond.)</t>
  </si>
  <si>
    <t>10303 Particles and field physics</t>
  </si>
  <si>
    <t>10304 Nuclear physics</t>
  </si>
  <si>
    <t>10305 Fluids and plasma physics (including surface physics)</t>
  </si>
  <si>
    <t>10306 Optics (including laser optics and
 quantum optics)</t>
  </si>
  <si>
    <t>10307 Acoustics</t>
  </si>
  <si>
    <t>10308 Astronomy (including astrophysics,
 space science)</t>
  </si>
  <si>
    <t>10401 Organic chemistry</t>
  </si>
  <si>
    <t>10402 Inorganic and nuclear chemistry</t>
  </si>
  <si>
    <t>10403 Physical chemistry</t>
  </si>
  <si>
    <t>10404 Polymer science</t>
  </si>
  <si>
    <t>10405 Electrochemistry (dry cells, batteries, fuel cells, corrosion metals, electrolysis)</t>
  </si>
  <si>
    <t>10406 Analytical chemistry</t>
  </si>
  <si>
    <t>10501 Hydrology</t>
  </si>
  <si>
    <t>10502 Oceanography</t>
  </si>
  <si>
    <t>10503 Water resources</t>
  </si>
  <si>
    <t>10504 Mineralogy</t>
  </si>
  <si>
    <t>10505 Geology</t>
  </si>
  <si>
    <t>10506 Paleontology</t>
  </si>
  <si>
    <t>10507 Volcanology</t>
  </si>
  <si>
    <t>10508 Physical geography</t>
  </si>
  <si>
    <t>10509 Meteorology and atmospheric sciences</t>
  </si>
  <si>
    <t>10510 Climatic research</t>
  </si>
  <si>
    <t>10511 Environmental sciences (social aspects to be 5.7)</t>
  </si>
  <si>
    <t>10601 Cell biology</t>
  </si>
  <si>
    <t>10602 Biology (theoretical, mathematical, thermal, cryobiology, biological rhythm), Evolutionary biology</t>
  </si>
  <si>
    <t>10603 Genetics and heredity (medical genetics to be 3)</t>
  </si>
  <si>
    <t>10604 Reproductive biology (medical aspects to be 3)</t>
  </si>
  <si>
    <t>10605 Developmental biology</t>
  </si>
  <si>
    <t>10606 Microbiology</t>
  </si>
  <si>
    <t>10607 Virology</t>
  </si>
  <si>
    <t>10608 Biochemistry and molecular biology</t>
  </si>
  <si>
    <t>10609 Biochemical research methods</t>
  </si>
  <si>
    <t>10610 Biophysics</t>
  </si>
  <si>
    <t>10611 Plant sciences, botany</t>
  </si>
  <si>
    <t>10612 Mycology</t>
  </si>
  <si>
    <t>10613 Zoology</t>
  </si>
  <si>
    <t>10614 Behavioral sciences biology</t>
  </si>
  <si>
    <t>10615 Ornithology</t>
  </si>
  <si>
    <t>10616 Entomology</t>
  </si>
  <si>
    <t>10617 Marine biology, freshwater biology, limnology</t>
  </si>
  <si>
    <t>10618 Ecology</t>
  </si>
  <si>
    <t>10619 Biodiversity conservation</t>
  </si>
  <si>
    <t>20101 Civil engineering</t>
  </si>
  <si>
    <t>20102 Construction engineering, Municipal and structural engineering</t>
  </si>
  <si>
    <t>20103 Architecture engineering</t>
  </si>
  <si>
    <t>20104 Transport engineering</t>
  </si>
  <si>
    <t>20201 Electrical and electronic engineering</t>
  </si>
  <si>
    <t>20202 Communication engineering and systems</t>
  </si>
  <si>
    <t>20203 Telecommunications</t>
  </si>
  <si>
    <t>20204 Robotics and automatic control</t>
  </si>
  <si>
    <t>20205 Automation and control systems</t>
  </si>
  <si>
    <t>20206 Computer hardware and architecture</t>
  </si>
  <si>
    <t>20301 Mechanical engineering</t>
  </si>
  <si>
    <t>20302 Applied mechanics</t>
  </si>
  <si>
    <t>20303 Thermodynamics</t>
  </si>
  <si>
    <t>20304 Aerospace engineering</t>
  </si>
  <si>
    <t>20305 Nuclear related engineering; (nuclear physics to be 1.3);</t>
  </si>
  <si>
    <t>20306 Audio engineering, reliability analysis</t>
  </si>
  <si>
    <t>Uvedené údaje se musí shodovat s údaji uvedenými 
v mezinárodní přihlášce.</t>
  </si>
  <si>
    <r>
      <rPr>
        <sz val="10"/>
        <color theme="2" tint="-0.749992370372631"/>
        <rFont val="Arial"/>
        <family val="2"/>
        <charset val="238"/>
      </rPr>
      <t xml:space="preserve">Částky uvádějte v celých eurech. </t>
    </r>
    <r>
      <rPr>
        <b/>
        <sz val="10"/>
        <color rgb="FFFF0000"/>
        <rFont val="Arial"/>
        <family val="2"/>
        <charset val="238"/>
      </rPr>
      <t>ČÁSTKA</t>
    </r>
    <r>
      <rPr>
        <sz val="10"/>
        <color theme="2" tint="-0.749992370372631"/>
        <rFont val="Arial"/>
        <family val="2"/>
        <charset val="238"/>
      </rPr>
      <t xml:space="preserve"> </t>
    </r>
    <r>
      <rPr>
        <b/>
        <sz val="10"/>
        <color rgb="FFFF0000"/>
        <rFont val="Arial"/>
        <family val="2"/>
        <charset val="238"/>
      </rPr>
      <t xml:space="preserve">CELKOVÝCH NÁKLADŮ MUSÍ ODPOVÍDAT ČÁSTCE </t>
    </r>
    <r>
      <rPr>
        <b/>
        <u/>
        <sz val="10"/>
        <color rgb="FFFF0000"/>
        <rFont val="Arial"/>
        <family val="2"/>
        <charset val="238"/>
      </rPr>
      <t>TOTAL COSTS</t>
    </r>
    <r>
      <rPr>
        <b/>
        <sz val="10"/>
        <color rgb="FFFF0000"/>
        <rFont val="Arial"/>
        <family val="2"/>
        <charset val="238"/>
      </rPr>
      <t xml:space="preserve"> UVEDENÉ V MEZINÁRODNÍ PŘIHLÁŠCE!</t>
    </r>
  </si>
  <si>
    <t>Total costs a Total requested cost (v EUR)</t>
  </si>
  <si>
    <r>
      <rPr>
        <b/>
        <sz val="9"/>
        <color theme="1" tint="0.249977111117893"/>
        <rFont val="Arial"/>
        <family val="2"/>
        <charset val="238"/>
      </rPr>
      <t>Podmínky pro navýšení intenzity podpory o 15 procentních bodů (musí být splněna alespoň jedna z těchto podmínek):</t>
    </r>
    <r>
      <rPr>
        <sz val="9"/>
        <color theme="1" tint="0.249977111117893"/>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</si>
  <si>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t xml:space="preserve">Uveďte procentní podíly těchto dvou typů výzkumu za daný rok řešení projektu. Součet podílů průmyslového výzkumu a experimentálního vývoje musí v každém roce činit 100 %.
</t>
    </r>
    <r>
      <rPr>
        <b/>
        <sz val="9"/>
        <color theme="1" tint="0.249977111117893"/>
        <rFont val="Arial"/>
        <family val="2"/>
        <charset val="238"/>
      </rPr>
      <t>Průmyslový výzkum</t>
    </r>
    <r>
      <rPr>
        <sz val="9"/>
        <color theme="1" tint="0.249977111117893"/>
        <rFont val="Arial"/>
        <family val="2"/>
        <charset val="238"/>
      </rPr>
      <t xml:space="preserve"> je kategorie výzkumu a vývoje ve smyslu článku 2 odst. 85 Nařízení pojmenovaná v originálním znění, jako „industrial research”.                                                                                        </t>
    </r>
    <r>
      <rPr>
        <b/>
        <sz val="9"/>
        <color theme="1" tint="0.249977111117893"/>
        <rFont val="Arial"/>
        <family val="2"/>
        <charset val="238"/>
      </rPr>
      <t>Experimentální vývoj</t>
    </r>
    <r>
      <rPr>
        <sz val="9"/>
        <color theme="1" tint="0.249977111117893"/>
        <rFont val="Arial"/>
        <family val="2"/>
        <charset val="238"/>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</si>
  <si>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t>a) Vykazování skutečných nepřímých nákladů, tzv. metodou „</t>
    </r>
    <r>
      <rPr>
        <b/>
        <sz val="9"/>
        <color theme="1" tint="0.249977111117893"/>
        <rFont val="Arial"/>
        <family val="2"/>
        <charset val="238"/>
      </rPr>
      <t>full cost</t>
    </r>
    <r>
      <rPr>
        <sz val="9"/>
        <color theme="1" tint="0.249977111117893"/>
        <rFont val="Arial"/>
        <family val="2"/>
        <charset val="238"/>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</si>
  <si>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t>b) Vykazování nepřímých nákladů na základě pevné sazby, tzv. metodou „</t>
    </r>
    <r>
      <rPr>
        <b/>
        <sz val="9"/>
        <color theme="1" tint="0.249977111117893"/>
        <rFont val="Arial"/>
        <family val="2"/>
        <charset val="238"/>
      </rPr>
      <t>flat rate</t>
    </r>
    <r>
      <rPr>
        <sz val="9"/>
        <color theme="1" tint="0.249977111117893"/>
        <rFont val="Arial"/>
        <family val="2"/>
        <charset val="238"/>
      </rPr>
      <t>”, do výše</t>
    </r>
    <r>
      <rPr>
        <b/>
        <sz val="9"/>
        <color theme="1" tint="0.249977111117893"/>
        <rFont val="Arial"/>
        <family val="2"/>
        <charset val="238"/>
      </rPr>
      <t xml:space="preserve"> 25 %</t>
    </r>
    <r>
      <rPr>
        <sz val="9"/>
        <color theme="1" tint="0.249977111117893"/>
        <rFont val="Arial"/>
        <family val="2"/>
        <charset val="238"/>
      </rPr>
      <t xml:space="preserve"> ze součtu skutečně vykázaných </t>
    </r>
    <r>
      <rPr>
        <b/>
        <sz val="9"/>
        <color theme="1" tint="0.249977111117893"/>
        <rFont val="Arial"/>
        <family val="2"/>
        <charset val="238"/>
      </rPr>
      <t>osobních nákladů a ostatních přímých nákladů (ochrana duševního vlastnictví 
a provozní náklady + cestovné)</t>
    </r>
    <r>
      <rPr>
        <sz val="9"/>
        <color theme="1" tint="0.249977111117893"/>
        <rFont val="Arial"/>
        <family val="2"/>
        <charset val="238"/>
      </rPr>
      <t xml:space="preserve"> příjemce v příslušném roce, kdy takto vykázané nepřímé náklady se nemusí dokládat patřičnými účetními doklady, dokládá se však celková výše nepřímých nákladů organizace 
a jejich rozdělení na střediska/projekty/úseky apod.</t>
    </r>
  </si>
  <si>
    <r>
      <t xml:space="preserve">Částky uvádějte v celých eurech. </t>
    </r>
    <r>
      <rPr>
        <b/>
        <sz val="10"/>
        <color rgb="FFFF0000"/>
        <rFont val="Arial"/>
        <family val="2"/>
        <charset val="238"/>
      </rPr>
      <t xml:space="preserve">ČÁSTKA CELKOVÉ POŽADOVANÉ PODPORY MUSÍ ODPOVÍDAT ČÁSTCE </t>
    </r>
    <r>
      <rPr>
        <b/>
        <u/>
        <sz val="10"/>
        <color rgb="FFFF0000"/>
        <rFont val="Arial"/>
        <family val="2"/>
        <charset val="238"/>
      </rPr>
      <t>TOTAL REQUESTED COSTS</t>
    </r>
    <r>
      <rPr>
        <b/>
        <sz val="10"/>
        <color rgb="FFFF0000"/>
        <rFont val="Arial"/>
        <family val="2"/>
        <charset val="238"/>
      </rPr>
      <t xml:space="preserve"> UVEDENÉ V MEZINÁRODNÍ PŘÍHLÁŠCE!</t>
    </r>
  </si>
  <si>
    <t>Na listech s finančními plány vyplňujte pouze žlutá pole, zbytek se dopočítává automaticky. 
Celkové náklady (Total costs) a celková požadovaná podpora (Total requested costs) jednotlivých českých uchazečů musí odpovídat údajům 
uvedeným v mezinárodní přihlášce.</t>
  </si>
  <si>
    <t>Prostředí pro život</t>
  </si>
  <si>
    <t>Popis činností českého/ých partnera/ů 
na dosažení výsledku</t>
  </si>
  <si>
    <t>Popis výsledku druhu "O"</t>
  </si>
  <si>
    <t>Pravidla financování českého uchazeče navazují na pravidla programu Prostředí pro život.                                                                            Každý zapojený český subjekt však musí respektovat maximální možnou míru podpory stanovenou Nařízením Evropské komise. Maximální výše podpory se odvíjí od kategorií činností (typů výzkumu) a kategorií účastníků (typ organizace), viz tabulka.</t>
  </si>
  <si>
    <t>Míra podpory dle programu Prostředí pro život</t>
  </si>
  <si>
    <t>Podprogram 2 – Ekoinovace, technologie a postupy pro ochranu životního prostředí</t>
  </si>
  <si>
    <t>Statistics and probability</t>
  </si>
  <si>
    <t>Computer sciences, information science, bioinformathics (hardware development to be 2.2, social aspect to be 5.8)</t>
  </si>
  <si>
    <t>Atomic, molecular and chemical physics (physics of atoms and molecules including collision, interaction with radiation, magnetic resonances, Mössbauer effect)</t>
  </si>
  <si>
    <t>Condensed matter physics (including formerly solid state physics, supercond.)</t>
  </si>
  <si>
    <t>Particles and field physics</t>
  </si>
  <si>
    <t>Výsledky PPŽ</t>
  </si>
  <si>
    <t>Vyberte možnost ze seznamu:</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</si>
  <si>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</si>
  <si>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</si>
  <si>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t xml:space="preserve">Dále uveďte (pokud jste je již neuvedli podle předchozích vět) veškeré fyzické osoby (beneficienty), které se fakticky 
či formálně podílí na ovládání osoby uchazeče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Namísto identifikace části konkrétních beneficientů  postačí identifikovat pouze subjekty, které se podílejí na ovládání osoby uchazeče, a to v následujících případech:
1. účastnické cenné papíry jsou přijaty k veřejnému obchodování na regulovaném trhu v ČR či na obdobném trhu ve státě, který je plnoprávným členem Organizace pro hospodářskou spolupráci a rozvoj (dále jen „OECD“). V takovém případě se zároveň dokládá informace v požadovaném rozsahu nejméně k těm subjektům, jejichž podíl činí dlouhodobě nejméně 10 %,
2. podíl v osobě uchazeče drží beneficienti prostřednictvím fondu kolektivního investování či jednotky kolektivního investování podléhající veřejnoprávnímu dohledu ve státě, jenž je plnoprávným členem OECD,
3. podíl v osobě uchazeče drží veřejnoprávní subjekt zřízený dle práva státu, jenž je plnoprávným členem OECD,
4. podíl v osobě uchazeče drží subjekt, který podléhá veřejnoprávnímu dohledu ve státě, jenž je plnoprávným členem OECD, přičemž v rámci tohoto veřejnoprávního dohledu je subjekt povinen identifikovat beneficienty v podobném rozsahu, jako na základě této příručky, 
5. uchazeč přes veškeré úsilí nebyl schopen identifikovat některého z beneficientů, v takovém případě doloží informace 
k nedohledanému beneficientovi v tom rozsahu, ve kterém se mu informace podařilo získat, včetně odpovídajícího zdůvodnění. Uchazeč zároveň poskytne informace o posledním známém beneficientovi, který disponoval podílem nejméně 10 %. 
Dále u každé osoby stručně popište, v čem spočívá jeho vliv (přímý, či nepřímý, podíl na hospodářském výsledku apod.). 
Případně uveďte, zda se uplatňuje některá z výjimek a popřípadě řádně odůvodněte, proč nebylo možné osobu beneficienta identifikovat. </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</si>
  <si>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</si>
  <si>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</si>
  <si>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 xml:space="preserve">Dále uveďte (pokud jste je již neuvedli podle předchozích vět) veškeré fyzické osoby (beneficienty), které se fakticky 
či formálně podílí na ovládání osoby uchazeče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Namísto identifikace části konkrétních beneficientů  postačí identifikovat pouze subjekty, které se podílejí na ovládání osoby uchazeče, a to v následujících případech:                                                                                                    
1. účastnické cenné papíry jsou přijaty k veřejnému obchodování na regulovaném trhu v ČR či na obdobném trhu ve státě, který je plnoprávným členem Organizace pro hospodářskou spolupráci a rozvoj (dále jen „OECD“). V takovém případě se zároveň dokládá informace v požadovaném rozsahu nejméně k těm subjektům, jejichž podíl činí dlouhodobě nejméně 10 %,
2. podíl v osobě uchazeče drží beneficienti prostřednictvím fondu kolektivního investování či jednotky kolektivního investování podléhající veřejnoprávnímu dohledu ve státě, jenž je plnoprávným členem OECD,
3. podíl v osobě uchazeče drží veřejnoprávní subjekt zřízený dle práva státu, jenž je plnoprávným členem OECD,
4. podíl v osobě uchazeče drží subjekt, který podléhá veřejnoprávnímu dohledu ve státě, jenž je plnoprávným členem OECD, přičemž v rámci tohoto veřejnoprávního dohledu je subjekt povinen identifikovat beneficienty v podobném rozsahu, jako na základě této příručky, 
5. uchazeč přes veškeré úsilí nebyl schopen identifikovat některého z beneficientů, v takovém případě doloží informace 
k nedohledanému beneficientovi v tom rozsahu, ve kterém se mu informace podařilo získat, včetně odpovídajícího zdůvodnění. Uchazeč zároveň poskytne informace o posledním známém beneficientovi, který disponoval podílem nejméně 10 %. 
Dále u každé osoby stručně popište, v čem spočívá jeho vliv (přímý, či nepřímý, podíl na hospodářském výsledku apod.). 
Případně uveďte, zda se uplatňuje některá z výjimek a popřípadě řádně odůvodněte, proč nebylo možné osobu beneficienta identifikovat. </t>
  </si>
  <si>
    <r>
      <t xml:space="preserve">Rozdělení práv a přístup českého partnera 
k výsledkům, kterých český partner 
dosáhne společně se zahraničními partnery 
- </t>
    </r>
    <r>
      <rPr>
        <b/>
        <sz val="10"/>
        <color rgb="FFFF0000"/>
        <rFont val="Arial"/>
        <family val="2"/>
        <charset val="238"/>
      </rPr>
      <t>uveďte slovní popis i % podíl na výsledku</t>
    </r>
  </si>
  <si>
    <t>Maximální intenzita podpory dle programu Prostředí pro život</t>
  </si>
  <si>
    <r>
      <t xml:space="preserve">O podporu až do výše 100 % si mohou žádat </t>
    </r>
    <r>
      <rPr>
        <b/>
        <sz val="9"/>
        <rFont val="Arial"/>
        <family val="2"/>
        <charset val="238"/>
      </rPr>
      <t>POUZE</t>
    </r>
    <r>
      <rPr>
        <sz val="9"/>
        <color theme="2" tint="-0.749992370372631"/>
        <rFont val="Arial"/>
        <family val="2"/>
        <charset val="238"/>
      </rPr>
      <t xml:space="preserve"> výzkumné organizace, které jsou dofinancovány jiným českým subjektem, přičemž celková intenzita podpory za českou část projektu a všechny české uchazeče nesmí překročit maximální povolenou intenzitu podpory za projekt dle programu Prostředí pro život. V tomto případě 85 %.                                                                                                                                                                   </t>
    </r>
  </si>
  <si>
    <t>Pokud na projektu spolupracuje více českých uchazečů, platí, že za českou část projektu mohou dohromady obdržet maximálně 85% intenzitu podpory (dle programu Prostředí pro život).</t>
  </si>
  <si>
    <t>Vedlejší cíl</t>
  </si>
  <si>
    <t>Vedlejší cíl č. 1</t>
  </si>
  <si>
    <t>Vedlejší cíl č. 2</t>
  </si>
  <si>
    <t>Vyberte z Národních priorit jeden hlavní cíl, k jehož naplnění nejvíce přispěje úspěšné vyřešení Vašeho projektu, tj. dosažení cíle 
a výsledků projektu. Cíl musí být z oblasti č. 3 - Prostředí pro kvalitní život.</t>
  </si>
  <si>
    <t>Z Národních priorit můžete vybrat i jeden až dva vedlejší cíle z libovolných oblastí. 
Vyplnění vedlejších cílů je nepovinné.</t>
  </si>
  <si>
    <t xml:space="preserve">Uveďte všechny výsledky, na kterých se budou čeští partneři podílet. Musí se jednat o výsledky projektu, které jsou podporované programem Prostředí pro život. 
</t>
  </si>
  <si>
    <t>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</si>
  <si>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 xml:space="preserve">Popis výsledku druhu "O"
  </t>
  </si>
  <si>
    <t>Před odesláním TA CR Application Form se ujistěte, že jsou vyplněna veškerá povinná pole. List "Projekt celkem" se dopočítává automaticky.</t>
  </si>
  <si>
    <r>
      <t xml:space="preserve">Vyplněný TA CR Application Form zašle uchazeč ve formátu </t>
    </r>
    <r>
      <rPr>
        <i/>
        <sz val="10"/>
        <rFont val="Arial"/>
        <family val="2"/>
        <charset val="238"/>
      </rPr>
      <t>.xlsx</t>
    </r>
    <r>
      <rPr>
        <sz val="10"/>
        <rFont val="Arial"/>
        <family val="2"/>
        <charset val="238"/>
      </rPr>
      <t xml:space="preserve"> nebo </t>
    </r>
    <r>
      <rPr>
        <i/>
        <sz val="10"/>
        <rFont val="Arial"/>
        <family val="2"/>
        <charset val="238"/>
      </rPr>
      <t xml:space="preserve">.xls </t>
    </r>
    <r>
      <rPr>
        <sz val="10"/>
        <rFont val="Arial"/>
        <family val="2"/>
        <charset val="238"/>
      </rPr>
      <t>společně s ostatními povinnými přílohami (viz níže) ze své datové schránky do datové schránky TA ČR ve lhůtě pro podání zkrácených návrhů projektů, tzv. pre-proposals. Pokud je v projektu více českých uchazečů, povinné přílohy do datové schránky TA ČR zasílá ze své datové schránky každý český uchazeč zvlášť.</t>
    </r>
  </si>
  <si>
    <t>Vyplňte požadované údaje všech členů statutárního orgánu Vaší organizace.                                                                         Pokud se jedná o méně než šest členů, nechte zbývající políčka prázdná.</t>
  </si>
  <si>
    <t>Vyplňte požadované údaje všech členů statutárního orgánu dalšího účastníka č.1.                                                                         Pokud se jedná o méně než šest členů, nechte zbývající políčka prázdná.</t>
  </si>
  <si>
    <t>Vyplňte požadované údaje všech členů statutárního orgánu dalšího účastníka č.2.                                                                         Pokud se jedná o méně než šest členů, nechte zbývající políčka prázdná.</t>
  </si>
  <si>
    <t>Soubor funguje správně pouze v novějších verzích aplikace Excel (verze 2007 a novější).</t>
  </si>
  <si>
    <r>
      <rPr>
        <b/>
        <sz val="9"/>
        <color theme="1" tint="0.249977111117893"/>
        <rFont val="Arial"/>
        <family val="2"/>
        <charset val="238"/>
      </rPr>
      <t>„Účinnou spoluprací“</t>
    </r>
    <r>
      <rPr>
        <sz val="9"/>
        <color theme="1" tint="0.249977111117893"/>
        <rFont val="Arial"/>
        <family val="2"/>
        <charset val="238"/>
      </rPr>
      <t xml:space="preserve"> se rozumí spolupráce nejméně dvou nezávislých stran za účelem výměny znalostí či technologií nebo k dosažení společného cíle na základě dělby práce, kde příslušné strany společně stanoví rozsah projektu spolupráce, přispívají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</si>
  <si>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t xml:space="preserve">Počet českých uchazečů (myšleno subjektů)
</t>
  </si>
  <si>
    <r>
      <rPr>
        <b/>
        <sz val="9"/>
        <color theme="2" tint="-0.749992370372631"/>
        <rFont val="Arial"/>
        <family val="2"/>
        <charset val="238"/>
      </rPr>
      <t>„Účinnou spoluprací“</t>
    </r>
    <r>
      <rPr>
        <sz val="9"/>
        <color theme="2" tint="-0.749992370372631"/>
        <rFont val="Arial"/>
        <family val="2"/>
        <charset val="238"/>
      </rPr>
      <t xml:space="preserve"> se rozumí spolupráce nejméně dvou nezávislých stran za účelem výměny znalostí či technologií nebo k dosažení společného cíle na základě dělby práce, kde příslušné strany společně stanoví rozsah projektu spolupráce, přispívají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</si>
  <si>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t>S-specializovaná veřejná databáze</t>
  </si>
  <si>
    <r>
      <t xml:space="preserve">1) Čestné prohlášení za uchazeče </t>
    </r>
    <r>
      <rPr>
        <sz val="10"/>
        <rFont val="Arial"/>
        <family val="2"/>
        <charset val="238"/>
      </rPr>
      <t>(pro stažení klikněte na ikonu)</t>
    </r>
  </si>
  <si>
    <r>
      <t xml:space="preserve">2) K plánovanému výsledku druhu Patent musí příjemce doložit patentovou rešerši </t>
    </r>
    <r>
      <rPr>
        <sz val="10"/>
        <rFont val="Arial"/>
        <family val="2"/>
        <charset val="238"/>
      </rPr>
      <t>(pouze pokud máte výsledek Patent)</t>
    </r>
  </si>
  <si>
    <t>TA CR Application Form - povinná příloha českého/ých uchazeče/ů mezinárodní výzvy BiodivRestore Call 2020</t>
  </si>
  <si>
    <t xml:space="preserve"> Verze 3: listopad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</si>
</sst>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č&quot;_-;\-* #,##0.00\ &quot;Kč&quot;_-;_-* &quot;-&quot;??\ &quot;Kč&quot;_-;_-@_-"/>
    <numFmt numFmtId="164" formatCode="0\ %"/>
    <numFmt numFmtId="165" formatCode="#,##0\ [$Kč-405]"/>
    <numFmt numFmtId="166" formatCode="[$€]#,##0"/>
    <numFmt numFmtId="167" formatCode="0.0%"/>
    <numFmt numFmtId="168" formatCode="_-* #,##0.00\ [$€-1]_-;\-* #,##0.00\ [$€-1]_-;_-* &quot;-&quot;??\ [$€-1]_-;_-@_-"/>
    <numFmt numFmtId="169" formatCode="_-* #,##0\ [$€-1]_-;\-* #,##0\ [$€-1]_-;_-* &quot;-&quot;??\ [$€-1]_-;_-@_-"/>
    <numFmt numFmtId="170" formatCode="############"/>
    <numFmt numFmtId="171" formatCode="0.0\ %"/>
  </numFmts>
  <fonts count="80">
    <font>
      <sz val="10"/>
      <color rgb="FF000000"/>
      <name val="Arial"/>
    </font>
    <font>
      <sz val="10"/>
      <name val="Arial"/>
      <family val="2"/>
      <charset val="238"/>
    </font>
    <font>
      <b/>
      <sz val="10"/>
      <name val="Arial"/>
      <family val="2"/>
      <charset val="238"/>
    </font>
    <font>
      <sz val="10"/>
      <name val="Arial"/>
      <family val="2"/>
      <charset val="238"/>
    </font>
    <font>
      <sz val="8"/>
      <name val="Arial"/>
      <family val="2"/>
      <charset val="238"/>
    </font>
    <font>
      <sz val="12"/>
      <color rgb="FFFFFFFF"/>
      <name val="Cambria"/>
      <family val="1"/>
      <charset val="238"/>
    </font>
    <font>
      <b/>
      <sz val="10"/>
      <name val="Arial"/>
      <family val="2"/>
      <charset val="238"/>
    </font>
    <font>
      <sz val="11"/>
      <color rgb="FF000000"/>
      <name val="Calibri"/>
      <family val="2"/>
      <charset val="238"/>
    </font>
    <font>
      <sz val="9"/>
      <color rgb="FF000000"/>
      <name val="Arial"/>
      <family val="2"/>
      <charset val="238"/>
    </font>
    <font>
      <sz val="12"/>
      <color rgb="FF000000"/>
      <name val="Cambria"/>
      <family val="1"/>
      <charset val="238"/>
    </font>
    <font>
      <sz val="10"/>
      <color rgb="FFFF0000"/>
      <name val="Arial"/>
      <family val="2"/>
      <charset val="238"/>
    </font>
    <font>
      <sz val="11"/>
      <color rgb="FF000000"/>
      <name val="Inconsolata"/>
    </font>
    <font>
      <b/>
      <sz val="10"/>
      <color rgb="FFFFFFFF"/>
      <name val="Arial"/>
      <family val="2"/>
      <charset val="238"/>
    </font>
    <font>
      <b/>
      <sz val="10"/>
      <color rgb="FFFFFFFF"/>
      <name val="Arial"/>
      <family val="2"/>
      <charset val="238"/>
    </font>
    <font>
      <sz val="10"/>
      <name val="Arial"/>
      <family val="2"/>
      <charset val="238"/>
    </font>
    <font>
      <b/>
      <sz val="13"/>
      <color rgb="FFFFFFFF"/>
      <name val="Arial"/>
      <family val="2"/>
      <charset val="238"/>
    </font>
    <font>
      <b/>
      <u/>
      <sz val="10"/>
      <color rgb="FFFFFFFF"/>
      <name val="Arial"/>
      <family val="2"/>
      <charset val="238"/>
    </font>
    <font>
      <b/>
      <sz val="12"/>
      <name val="Arial"/>
      <family val="2"/>
      <charset val="238"/>
    </font>
    <font>
      <b/>
      <sz val="12"/>
      <color rgb="FF000000"/>
      <name val="Cambria"/>
      <family val="1"/>
      <charset val="238"/>
    </font>
    <font>
      <b/>
      <sz val="9"/>
      <color rgb="FFFFFFFF"/>
      <name val="Arial"/>
      <family val="2"/>
      <charset val="238"/>
    </font>
    <font>
      <b/>
      <sz val="11"/>
      <color rgb="FF000000"/>
      <name val="Inconsolata"/>
    </font>
    <font>
      <i/>
      <sz val="10"/>
      <name val="Arial"/>
      <family val="2"/>
      <charset val="238"/>
    </font>
    <font>
      <sz val="10"/>
      <color rgb="FF333333"/>
      <name val="Arial"/>
      <family val="2"/>
      <charset val="238"/>
    </font>
    <font>
      <sz val="10"/>
      <color rgb="FF000000"/>
      <name val="Arial"/>
      <family val="2"/>
      <charset val="238"/>
    </font>
    <font>
      <b/>
      <sz val="10"/>
      <color rgb="FF000000"/>
      <name val="Arial"/>
      <family val="2"/>
      <charset val="238"/>
    </font>
    <font>
      <b/>
      <sz val="10"/>
      <color rgb="FF333333"/>
      <name val="Arial"/>
      <family val="2"/>
      <charset val="238"/>
    </font>
    <font>
      <b/>
      <sz val="10"/>
      <color rgb="FFFF0000"/>
      <name val="Arial"/>
      <family val="2"/>
      <charset val="238"/>
    </font>
    <font>
      <sz val="10"/>
      <color rgb="FF333333"/>
      <name val="Arial"/>
      <family val="2"/>
      <charset val="238"/>
    </font>
    <font>
      <b/>
      <sz val="10"/>
      <color rgb="FF6AA84F"/>
      <name val="Arial"/>
      <family val="2"/>
      <charset val="238"/>
    </font>
    <font>
      <u/>
      <sz val="10"/>
      <color theme="10"/>
      <name val="Arial"/>
      <family val="2"/>
      <charset val="238"/>
    </font>
    <font>
      <sz val="10"/>
      <color theme="0"/>
      <name val="Arial"/>
      <family val="2"/>
      <charset val="238"/>
    </font>
    <font>
      <b/>
      <sz val="10"/>
      <name val="Arial"/>
      <family val="2"/>
      <charset val="238"/>
    </font>
    <font>
      <sz val="10"/>
      <name val="Arial"/>
      <family val="2"/>
      <charset val="238"/>
    </font>
    <font>
      <sz val="10"/>
      <color rgb="FF000000"/>
      <name val="Arial"/>
      <family val="2"/>
      <charset val="238"/>
    </font>
    <font>
      <sz val="8"/>
      <color rgb="FF000000"/>
      <name val="Segoe UI"/>
      <family val="2"/>
      <charset val="238"/>
    </font>
    <font>
      <sz val="10"/>
      <color rgb="FFC00000"/>
      <name val="Arial"/>
      <family val="2"/>
      <charset val="238"/>
    </font>
    <font>
      <b/>
      <sz val="10"/>
      <color rgb="FFC00000"/>
      <name val="Arial"/>
      <family val="2"/>
      <charset val="238"/>
    </font>
    <font>
      <i/>
      <sz val="10"/>
      <color rgb="FF000000"/>
      <name val="Arial"/>
      <family val="2"/>
      <charset val="238"/>
    </font>
    <font>
      <u/>
      <sz val="10"/>
      <color theme="10"/>
      <name val="Arial"/>
      <family val="2"/>
      <charset val="238"/>
    </font>
    <font>
      <b/>
      <sz val="10"/>
      <color theme="1"/>
      <name val="Arial"/>
      <family val="2"/>
      <charset val="238"/>
    </font>
    <font>
      <b/>
      <sz val="12"/>
      <color theme="1"/>
      <name val="Arial"/>
      <family val="2"/>
      <charset val="238"/>
    </font>
    <font>
      <sz val="9"/>
      <name val="Arial"/>
      <family val="2"/>
      <charset val="238"/>
    </font>
    <font>
      <b/>
      <sz val="10"/>
      <color rgb="FF000000"/>
      <name val="Arial"/>
      <family val="2"/>
      <charset val="238"/>
    </font>
    <font>
      <b/>
      <sz val="10"/>
      <color theme="0"/>
      <name val="Arial"/>
      <family val="2"/>
      <charset val="238"/>
    </font>
    <font>
      <sz val="9"/>
      <color theme="1" tint="0.34998626667073579"/>
      <name val="Arial"/>
      <family val="2"/>
      <charset val="238"/>
    </font>
    <font>
      <b/>
      <sz val="11"/>
      <name val="Arial"/>
      <family val="2"/>
      <charset val="238"/>
    </font>
    <font>
      <sz val="9"/>
      <color theme="2" tint="-0.749992370372631"/>
      <name val="Arial"/>
      <family val="2"/>
      <charset val="238"/>
    </font>
    <font>
      <sz val="10"/>
      <color rgb="FFFF0000"/>
      <name val="Arial"/>
      <family val="2"/>
      <charset val="238"/>
    </font>
    <font>
      <b/>
      <sz val="13"/>
      <color rgb="FFFFFFFF"/>
      <name val="Arial"/>
      <family val="2"/>
      <charset val="238"/>
    </font>
    <font>
      <b/>
      <sz val="9"/>
      <color rgb="FFFFFFFF"/>
      <name val="Arial"/>
      <family val="2"/>
      <charset val="238"/>
    </font>
    <font>
      <sz val="10"/>
      <color rgb="FF000000"/>
      <name val="Arial"/>
      <family val="2"/>
      <charset val="238"/>
    </font>
    <font>
      <b/>
      <sz val="9"/>
      <name val="Arial"/>
      <family val="2"/>
      <charset val="238"/>
    </font>
    <font>
      <i/>
      <sz val="9"/>
      <name val="Arial"/>
      <family val="2"/>
      <charset val="238"/>
    </font>
    <font>
      <sz val="10"/>
      <color rgb="FF000000"/>
      <name val="Calibri"/>
      <family val="2"/>
      <charset val="238"/>
    </font>
    <font>
      <b/>
      <sz val="12"/>
      <color rgb="FFFFFFFF"/>
      <name val="Arial"/>
      <family val="2"/>
      <charset val="238"/>
    </font>
    <font>
      <sz val="10"/>
      <color rgb="FF002060"/>
      <name val="Arial"/>
      <family val="2"/>
      <charset val="238"/>
    </font>
    <font>
      <sz val="8"/>
      <color rgb="FFC00000"/>
      <name val="Arial"/>
      <family val="2"/>
      <charset val="238"/>
    </font>
    <font>
      <i/>
      <sz val="9"/>
      <color rgb="FF000000"/>
      <name val="Arial"/>
      <family val="2"/>
      <charset val="238"/>
    </font>
    <font>
      <b/>
      <sz val="12"/>
      <color rgb="FFFF0000"/>
      <name val="Arial"/>
      <family val="2"/>
      <charset val="238"/>
    </font>
    <font>
      <sz val="10"/>
      <color theme="10"/>
      <name val="Arial"/>
      <family val="2"/>
      <charset val="238"/>
    </font>
    <font>
      <sz val="9"/>
      <color theme="4" tint="-0.499984740745262"/>
      <name val="Arial"/>
      <family val="2"/>
      <charset val="238"/>
    </font>
    <font>
      <sz val="8"/>
      <color theme="4" tint="-0.499984740745262"/>
      <name val="Arial"/>
      <family val="2"/>
      <charset val="238"/>
    </font>
    <font>
      <sz val="9"/>
      <color rgb="FFFF0000"/>
      <name val="Arial"/>
      <family val="2"/>
      <charset val="238"/>
    </font>
    <font>
      <sz val="10"/>
      <color theme="1"/>
      <name val="Arial"/>
      <family val="2"/>
      <charset val="238"/>
    </font>
    <font>
      <sz val="8"/>
      <color rgb="FF000000"/>
      <name val="Arial"/>
      <family val="2"/>
      <charset val="238"/>
    </font>
    <font>
      <b/>
      <sz val="10"/>
      <color theme="2" tint="-0.749992370372631"/>
      <name val="Arial"/>
      <family val="2"/>
      <charset val="238"/>
    </font>
    <font>
      <sz val="10"/>
      <color theme="2" tint="-0.749992370372631"/>
      <name val="Arial"/>
      <family val="2"/>
      <charset val="238"/>
    </font>
    <font>
      <sz val="12"/>
      <name val="Arial"/>
      <family val="2"/>
      <charset val="238"/>
    </font>
    <font>
      <b/>
      <sz val="9"/>
      <color theme="2" tint="-0.749992370372631"/>
      <name val="Arial"/>
      <family val="2"/>
      <charset val="238"/>
    </font>
    <font>
      <i/>
      <sz val="9"/>
      <color theme="2" tint="-0.749992370372631"/>
      <name val="Arial"/>
      <family val="2"/>
      <charset val="238"/>
    </font>
    <font>
      <u/>
      <sz val="9"/>
      <color theme="2" tint="-0.749992370372631"/>
      <name val="Arial"/>
      <family val="2"/>
      <charset val="238"/>
    </font>
    <font>
      <b/>
      <sz val="11"/>
      <color rgb="FFFF0000"/>
      <name val="Arial"/>
      <family val="2"/>
      <charset val="238"/>
    </font>
    <font>
      <b/>
      <sz val="9"/>
      <color theme="1" tint="0.34998626667073579"/>
      <name val="Arial"/>
      <family val="2"/>
      <charset val="238"/>
    </font>
    <font>
      <sz val="8"/>
      <color theme="2" tint="-0.749992370372631"/>
      <name val="Arial"/>
      <family val="2"/>
      <charset val="238"/>
    </font>
    <font>
      <b/>
      <u/>
      <sz val="10"/>
      <color rgb="FFFF0000"/>
      <name val="Arial"/>
      <family val="2"/>
      <charset val="238"/>
    </font>
    <font>
      <i/>
      <sz val="9"/>
      <color theme="1" tint="0.34998626667073579"/>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
      <u/>
      <sz val="9"/>
      <color theme="1" tint="0.249977111117893"/>
      <name val="Arial"/>
      <family val="2"/>
      <charset val="238"/>
    </font>
  </fonts>
  <fills count="68">
    <fill>
      <patternFill patternType="none"/>
    </fill>
    <fill>
      <patternFill patternType="gray125"/>
    </fill>
    <fill>
      <patternFill patternType="solid">
        <fgColor rgb="FFFFFFFF"/>
        <bgColor rgb="FFFFFFFF"/>
      </patternFill>
    </fill>
    <fill>
      <patternFill patternType="solid">
        <fgColor rgb="FFFFF892"/>
        <bgColor rgb="FFFFF892"/>
      </patternFill>
    </fill>
    <fill>
      <patternFill patternType="solid">
        <fgColor rgb="FF3C78D8"/>
        <bgColor rgb="FF3C78D8"/>
      </patternFill>
    </fill>
    <fill>
      <patternFill patternType="solid">
        <fgColor rgb="FFD9D9D9"/>
        <bgColor rgb="FFD9D9D9"/>
      </patternFill>
    </fill>
    <fill>
      <patternFill patternType="solid">
        <fgColor rgb="FFCC0000"/>
        <bgColor rgb="FFCC0000"/>
      </patternFill>
    </fill>
    <fill>
      <patternFill patternType="solid">
        <fgColor theme="0"/>
        <bgColor indexed="64"/>
      </patternFill>
    </fill>
    <fill>
      <patternFill patternType="solid">
        <fgColor theme="0"/>
        <bgColor rgb="FFFFF892"/>
      </patternFill>
    </fill>
    <fill>
      <patternFill patternType="solid">
        <fgColor theme="0"/>
        <bgColor rgb="FFFFFFFF"/>
      </patternFill>
    </fill>
    <fill>
      <patternFill patternType="solid">
        <fgColor rgb="FFF8F8F8"/>
        <bgColor indexed="64"/>
      </patternFill>
    </fill>
    <fill>
      <patternFill patternType="solid">
        <fgColor rgb="FFF8F8F8"/>
        <bgColor rgb="FFFFF892"/>
      </patternFill>
    </fill>
    <fill>
      <patternFill patternType="solid">
        <fgColor rgb="FFF8F8F8"/>
        <bgColor rgb="FFFFFFFF"/>
      </patternFill>
    </fill>
    <fill>
      <patternFill patternType="solid">
        <fgColor rgb="FFF8F8F8"/>
        <bgColor rgb="FFD9D9D9"/>
      </patternFill>
    </fill>
    <fill>
      <patternFill patternType="solid">
        <fgColor rgb="FFF8F8F8"/>
        <bgColor rgb="FFF4CCCC"/>
      </patternFill>
    </fill>
    <fill>
      <patternFill patternType="solid">
        <fgColor rgb="FFF8F8F8"/>
        <bgColor rgb="FFEFEFEF"/>
      </patternFill>
    </fill>
    <fill>
      <patternFill patternType="solid">
        <fgColor rgb="FFF8F8F8"/>
        <bgColor rgb="FFCC0000"/>
      </patternFill>
    </fill>
    <fill>
      <patternFill patternType="solid">
        <fgColor rgb="FFF8F8F8"/>
        <bgColor rgb="FFF3F3F3"/>
      </patternFill>
    </fill>
    <fill>
      <patternFill patternType="solid">
        <fgColor theme="0"/>
        <bgColor rgb="FFCC0000"/>
      </patternFill>
    </fill>
    <fill>
      <patternFill patternType="solid">
        <fgColor theme="0"/>
        <bgColor rgb="FFE06666"/>
      </patternFill>
    </fill>
    <fill>
      <patternFill patternType="solid">
        <fgColor rgb="FFF8F8F8"/>
        <bgColor rgb="FFE06666"/>
      </patternFill>
    </fill>
    <fill>
      <patternFill patternType="solid">
        <fgColor theme="0"/>
        <bgColor rgb="FF3D85C6"/>
      </patternFill>
    </fill>
    <fill>
      <patternFill patternType="solid">
        <fgColor theme="0"/>
        <bgColor rgb="FFF3F3F3"/>
      </patternFill>
    </fill>
    <fill>
      <patternFill patternType="solid">
        <fgColor theme="4" tint="-0.249977111117893"/>
        <bgColor rgb="FF333333"/>
      </patternFill>
    </fill>
    <fill>
      <patternFill patternType="solid">
        <fgColor theme="2" tint="-9.9978637043366805E-2"/>
        <bgColor rgb="FFD9D9D9"/>
      </patternFill>
    </fill>
    <fill>
      <patternFill patternType="solid">
        <fgColor theme="0" tint="-0.14999847407452621"/>
        <bgColor rgb="FFD9D9D9"/>
      </patternFill>
    </fill>
    <fill>
      <patternFill patternType="solid">
        <fgColor rgb="FFF8F8F8"/>
        <bgColor rgb="FF333333"/>
      </patternFill>
    </fill>
    <fill>
      <patternFill patternType="solid">
        <fgColor theme="0" tint="-4.9989318521683403E-2"/>
        <bgColor rgb="FFD9D9D9"/>
      </patternFill>
    </fill>
    <fill>
      <patternFill patternType="solid">
        <fgColor rgb="FF0070C0"/>
        <bgColor rgb="FF3D85C6"/>
      </patternFill>
    </fill>
    <fill>
      <patternFill patternType="solid">
        <fgColor rgb="FF0070C0"/>
        <bgColor rgb="FF333333"/>
      </patternFill>
    </fill>
    <fill>
      <patternFill patternType="solid">
        <fgColor theme="8" tint="0.79998168889431442"/>
        <bgColor rgb="FFE3E3E3"/>
      </patternFill>
    </fill>
    <fill>
      <patternFill patternType="solid">
        <fgColor theme="8" tint="0.59999389629810485"/>
        <bgColor rgb="FFC6C6C6"/>
      </patternFill>
    </fill>
    <fill>
      <patternFill patternType="solid">
        <fgColor theme="8" tint="0.59999389629810485"/>
        <bgColor rgb="FFE3E3E3"/>
      </patternFill>
    </fill>
    <fill>
      <patternFill patternType="solid">
        <fgColor theme="8" tint="0.59999389629810485"/>
        <bgColor rgb="FFEAEAEA"/>
      </patternFill>
    </fill>
    <fill>
      <patternFill patternType="solid">
        <fgColor theme="8" tint="0.79998168889431442"/>
        <bgColor rgb="FFEAEAEA"/>
      </patternFill>
    </fill>
    <fill>
      <patternFill patternType="solid">
        <fgColor rgb="FFC00000"/>
        <bgColor rgb="FF333333"/>
      </patternFill>
    </fill>
    <fill>
      <patternFill patternType="solid">
        <fgColor theme="8" tint="0.79998168889431442"/>
        <bgColor rgb="FFAAAAAA"/>
      </patternFill>
    </fill>
    <fill>
      <patternFill patternType="solid">
        <fgColor theme="8" tint="0.59999389629810485"/>
        <bgColor rgb="FFAAAAAA"/>
      </patternFill>
    </fill>
    <fill>
      <patternFill patternType="solid">
        <fgColor theme="0"/>
        <bgColor rgb="FFAAAAAA"/>
      </patternFill>
    </fill>
    <fill>
      <patternFill patternType="solid">
        <fgColor theme="2"/>
        <bgColor rgb="FFD9D9D9"/>
      </patternFill>
    </fill>
    <fill>
      <patternFill patternType="solid">
        <fgColor theme="4" tint="-0.249977111117893"/>
        <bgColor rgb="FFC6C6C6"/>
      </patternFill>
    </fill>
    <fill>
      <patternFill patternType="solid">
        <fgColor theme="0"/>
        <bgColor rgb="FFE3E3E3"/>
      </patternFill>
    </fill>
    <fill>
      <patternFill patternType="solid">
        <fgColor theme="0"/>
        <bgColor rgb="FFEAEAEA"/>
      </patternFill>
    </fill>
    <fill>
      <patternFill patternType="solid">
        <fgColor rgb="FFF8F8F8"/>
        <bgColor rgb="FFE3E3E3"/>
      </patternFill>
    </fill>
    <fill>
      <patternFill patternType="solid">
        <fgColor rgb="FFF8F8F8"/>
        <bgColor rgb="FFEAEAEA"/>
      </patternFill>
    </fill>
    <fill>
      <patternFill patternType="solid">
        <fgColor rgb="FFF8F8F8"/>
        <bgColor rgb="FFAAAAAA"/>
      </patternFill>
    </fill>
    <fill>
      <patternFill patternType="solid">
        <fgColor theme="0"/>
        <bgColor rgb="FF333333"/>
      </patternFill>
    </fill>
    <fill>
      <patternFill patternType="solid">
        <fgColor theme="6" tint="0.59999389629810485"/>
        <bgColor rgb="FFEAEAEA"/>
      </patternFill>
    </fill>
    <fill>
      <patternFill patternType="solid">
        <fgColor theme="6" tint="0.59999389629810485"/>
        <bgColor rgb="FFE3E3E3"/>
      </patternFill>
    </fill>
    <fill>
      <patternFill patternType="solid">
        <fgColor theme="6" tint="0.39997558519241921"/>
        <bgColor rgb="FFE3E3E3"/>
      </patternFill>
    </fill>
    <fill>
      <patternFill patternType="solid">
        <fgColor theme="6" tint="0.59999389629810485"/>
        <bgColor rgb="FFEAD1DC"/>
      </patternFill>
    </fill>
    <fill>
      <patternFill patternType="solid">
        <fgColor theme="7" tint="0.79998168889431442"/>
        <bgColor rgb="FFD9D9D9"/>
      </patternFill>
    </fill>
    <fill>
      <patternFill patternType="solid">
        <fgColor theme="4" tint="-0.499984740745262"/>
        <bgColor rgb="FFC6C6C6"/>
      </patternFill>
    </fill>
    <fill>
      <patternFill patternType="solid">
        <fgColor theme="4" tint="-0.499984740745262"/>
        <bgColor rgb="FFAAAAAA"/>
      </patternFill>
    </fill>
    <fill>
      <patternFill patternType="solid">
        <fgColor rgb="FF002060"/>
        <bgColor rgb="FFC6C6C6"/>
      </patternFill>
    </fill>
    <fill>
      <patternFill patternType="solid">
        <fgColor rgb="FF002060"/>
        <bgColor rgb="FFAAAAAA"/>
      </patternFill>
    </fill>
    <fill>
      <patternFill patternType="solid">
        <fgColor rgb="FFFFFF00"/>
        <bgColor indexed="64"/>
      </patternFill>
    </fill>
    <fill>
      <patternFill patternType="solid">
        <fgColor theme="0"/>
        <bgColor rgb="FFC6C6C6"/>
      </patternFill>
    </fill>
    <fill>
      <patternFill patternType="solid">
        <fgColor theme="4" tint="-0.499984740745262"/>
        <bgColor rgb="FF333333"/>
      </patternFill>
    </fill>
    <fill>
      <patternFill patternType="solid">
        <fgColor theme="6" tint="0.39997558519241921"/>
        <bgColor rgb="FFD9D9D9"/>
      </patternFill>
    </fill>
    <fill>
      <patternFill patternType="solid">
        <fgColor theme="8" tint="0.79998168889431442"/>
        <bgColor rgb="FFC6C6C6"/>
      </patternFill>
    </fill>
    <fill>
      <patternFill patternType="solid">
        <fgColor rgb="FFFFF892"/>
        <bgColor rgb="FFFFFFFF"/>
      </patternFill>
    </fill>
    <fill>
      <patternFill patternType="solid">
        <fgColor rgb="FFFFF892"/>
        <bgColor indexed="64"/>
      </patternFill>
    </fill>
    <fill>
      <patternFill patternType="solid">
        <fgColor theme="0" tint="-0.14999847407452621"/>
        <bgColor indexed="64"/>
      </patternFill>
    </fill>
    <fill>
      <patternFill patternType="solid">
        <fgColor theme="0" tint="-0.14999847407452621"/>
        <bgColor rgb="FFFFF892"/>
      </patternFill>
    </fill>
    <fill>
      <patternFill patternType="solid">
        <fgColor rgb="FFF2B8B4"/>
        <bgColor rgb="FFFFF892"/>
      </patternFill>
    </fill>
    <fill>
      <patternFill patternType="solid">
        <fgColor rgb="FFFFCCCC"/>
        <bgColor rgb="FFFFF892"/>
      </patternFill>
    </fill>
    <fill>
      <patternFill patternType="solid">
        <fgColor rgb="FFFFCCCC"/>
        <bgColor rgb="FFF4CCCC"/>
      </patternFill>
    </fill>
  </fills>
  <borders count="78">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bottom style="thin">
        <color rgb="FFFFFFFF"/>
      </bottom>
      <diagonal/>
    </border>
    <border>
      <left/>
      <right/>
      <top/>
      <bottom style="thin">
        <color rgb="FF000000"/>
      </bottom>
      <diagonal/>
    </border>
    <border>
      <left style="thin">
        <color rgb="FFFFFFFF"/>
      </left>
      <right/>
      <top/>
      <bottom style="thin">
        <color rgb="FFFFFFFF"/>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rgb="FFFFFFFF"/>
      </left>
      <right style="thin">
        <color rgb="FFFFFFFF"/>
      </right>
      <top style="thin">
        <color rgb="FFFFFFFF"/>
      </top>
      <bottom/>
      <diagonal/>
    </border>
    <border>
      <left style="thin">
        <color rgb="FF000000"/>
      </left>
      <right/>
      <top/>
      <bottom style="thin">
        <color rgb="FF000000"/>
      </bottom>
      <diagonal/>
    </border>
    <border>
      <left style="thin">
        <color rgb="FFFFFFFF"/>
      </left>
      <right/>
      <top/>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right style="thin">
        <color rgb="FFFFFFF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rgb="FFFFFFFF"/>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top style="thin">
        <color theme="0"/>
      </top>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rgb="FF00000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1"/>
      </left>
      <right/>
      <top/>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rgb="FF000000"/>
      </right>
      <top style="thin">
        <color indexed="64"/>
      </top>
      <bottom style="thin">
        <color indexed="64"/>
      </bottom>
      <diagonal/>
    </border>
    <border>
      <left/>
      <right style="thin">
        <color theme="1"/>
      </right>
      <top style="thin">
        <color theme="1"/>
      </top>
      <bottom style="thin">
        <color theme="1"/>
      </bottom>
      <diagonal/>
    </border>
    <border>
      <left style="thin">
        <color theme="0"/>
      </left>
      <right style="thin">
        <color theme="0"/>
      </right>
      <top/>
      <bottom/>
      <diagonal/>
    </border>
    <border>
      <left style="thin">
        <color rgb="FFFFFFFF"/>
      </left>
      <right style="thin">
        <color rgb="FFFFFFFF"/>
      </right>
      <top style="thin">
        <color indexed="64"/>
      </top>
      <bottom style="thin">
        <color rgb="FFFFFFFF"/>
      </bottom>
      <diagonal/>
    </border>
    <border>
      <left style="thin">
        <color theme="0"/>
      </left>
      <right style="thin">
        <color theme="0"/>
      </right>
      <top style="thin">
        <color theme="4" tint="-0.249977111117893"/>
      </top>
      <bottom style="double">
        <color theme="4" tint="-0.249977111117893"/>
      </bottom>
      <diagonal/>
    </border>
    <border>
      <left style="thin">
        <color theme="0"/>
      </left>
      <right/>
      <top style="thin">
        <color theme="4" tint="-0.249977111117893"/>
      </top>
      <bottom style="double">
        <color theme="4" tint="-0.249977111117893"/>
      </bottom>
      <diagonal/>
    </border>
    <border>
      <left/>
      <right style="thin">
        <color theme="0"/>
      </right>
      <top style="thin">
        <color theme="4" tint="-0.249977111117893"/>
      </top>
      <bottom style="double">
        <color theme="4" tint="-0.249977111117893"/>
      </bottom>
      <diagonal/>
    </border>
    <border>
      <left style="thin">
        <color theme="0"/>
      </left>
      <right style="thin">
        <color theme="1"/>
      </right>
      <top style="thin">
        <color theme="4" tint="-0.249977111117893"/>
      </top>
      <bottom style="double">
        <color theme="4" tint="-0.249977111117893"/>
      </bottom>
      <diagonal/>
    </border>
    <border>
      <left style="thin">
        <color theme="0"/>
      </left>
      <right/>
      <top style="thin">
        <color indexed="64"/>
      </top>
      <bottom style="thin">
        <color theme="4" tint="-0.249977111117893"/>
      </bottom>
      <diagonal/>
    </border>
    <border>
      <left/>
      <right/>
      <top style="thin">
        <color theme="0"/>
      </top>
      <bottom style="thin">
        <color theme="0"/>
      </bottom>
      <diagonal/>
    </border>
    <border>
      <left style="thin">
        <color theme="0"/>
      </left>
      <right/>
      <top/>
      <bottom style="thin">
        <color rgb="FFFFFFFF"/>
      </bottom>
      <diagonal/>
    </border>
    <border>
      <left style="thin">
        <color theme="0"/>
      </left>
      <right style="thin">
        <color theme="0"/>
      </right>
      <top/>
      <bottom style="thin">
        <color rgb="FFFFFFFF"/>
      </bottom>
      <diagonal/>
    </border>
    <border>
      <left/>
      <right style="thin">
        <color theme="0"/>
      </right>
      <top/>
      <bottom style="thin">
        <color rgb="FFFFFFFF"/>
      </bottom>
      <diagonal/>
    </border>
    <border>
      <left style="thin">
        <color theme="0"/>
      </left>
      <right style="thin">
        <color theme="4" tint="-0.499984740745262"/>
      </right>
      <top style="thin">
        <color theme="4" tint="-0.499984740745262"/>
      </top>
      <bottom style="thin">
        <color theme="4" tint="-0.499984740745262"/>
      </bottom>
      <diagonal/>
    </border>
    <border>
      <left style="thin">
        <color theme="4" tint="-0.499984740745262"/>
      </left>
      <right style="thin">
        <color theme="0"/>
      </right>
      <top style="thin">
        <color theme="4" tint="-0.499984740745262"/>
      </top>
      <bottom style="thin">
        <color theme="4" tint="-0.499984740745262"/>
      </bottom>
      <diagonal/>
    </border>
    <border>
      <left style="thin">
        <color theme="4" tint="-0.499984740745262"/>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top/>
      <bottom style="thin">
        <color indexed="64"/>
      </bottom>
      <diagonal/>
    </border>
  </borders>
  <cellStyleXfs count="8">
    <xf numFmtId="0" fontId="0" fillId="0" borderId="0"/>
    <xf numFmtId="0" fontId="29" fillId="0" borderId="0" applyNumberFormat="0" applyFill="0" applyBorder="0" applyAlignment="0" applyProtection="0"/>
    <xf numFmtId="0" fontId="33" fillId="0" borderId="10"/>
    <xf numFmtId="0" fontId="33" fillId="0" borderId="10"/>
    <xf numFmtId="0" fontId="33" fillId="0" borderId="10"/>
    <xf numFmtId="0" fontId="38" fillId="0" borderId="10" applyNumberFormat="0" applyFill="0" applyBorder="0" applyAlignment="0" applyProtection="0"/>
    <xf numFmtId="9" fontId="23" fillId="0" borderId="0" applyFont="0" applyFill="0" applyBorder="0" applyAlignment="0" applyProtection="0"/>
    <xf numFmtId="44" fontId="50" fillId="0" borderId="0" applyFont="0" applyFill="0" applyBorder="0" applyAlignment="0" applyProtection="0"/>
  </cellStyleXfs>
  <cellXfs count="877">
    <xf numFmtId="0" fontId="0" fillId="0" borderId="0" xfId="0" applyFont="1" applyAlignment="1"/>
    <xf numFmtId="0" fontId="2" fillId="0" borderId="0" xfId="0" applyFont="1"/>
    <xf numFmtId="0" fontId="5" fillId="4" borderId="4" xfId="0" applyFont="1" applyFill="1" applyBorder="1"/>
    <xf numFmtId="0" fontId="6" fillId="0" borderId="0" xfId="0" applyFont="1" applyAlignment="1"/>
    <xf numFmtId="0" fontId="6" fillId="0" borderId="0" xfId="0" applyFont="1" applyAlignment="1"/>
    <xf numFmtId="0" fontId="3" fillId="0" borderId="0" xfId="0" applyFont="1"/>
    <xf numFmtId="0" fontId="0" fillId="0" borderId="0" xfId="0" applyFont="1"/>
    <xf numFmtId="0" fontId="1" fillId="0" borderId="0" xfId="0" applyFont="1" applyAlignment="1"/>
    <xf numFmtId="0" fontId="1" fillId="0" borderId="6" xfId="0" applyFont="1" applyBorder="1" applyAlignment="1"/>
    <xf numFmtId="0" fontId="7" fillId="0" borderId="0" xfId="0" applyFont="1"/>
    <xf numFmtId="0" fontId="8" fillId="0" borderId="0" xfId="0" applyFont="1"/>
    <xf numFmtId="0" fontId="9" fillId="0" borderId="4" xfId="0" applyFont="1" applyBorder="1"/>
    <xf numFmtId="0" fontId="9" fillId="0" borderId="8" xfId="0" applyFont="1" applyBorder="1" applyAlignment="1"/>
    <xf numFmtId="4" fontId="0" fillId="0" borderId="0" xfId="0" applyNumberFormat="1" applyFont="1" applyAlignment="1">
      <alignment horizontal="right"/>
    </xf>
    <xf numFmtId="0" fontId="1" fillId="0" borderId="9" xfId="0" applyFont="1" applyBorder="1" applyAlignment="1"/>
    <xf numFmtId="4" fontId="11" fillId="2" borderId="10" xfId="0" applyNumberFormat="1" applyFont="1" applyFill="1" applyBorder="1"/>
    <xf numFmtId="0" fontId="3" fillId="0" borderId="11" xfId="0" applyFont="1" applyBorder="1" applyAlignment="1">
      <alignment vertical="top"/>
    </xf>
    <xf numFmtId="0" fontId="0" fillId="0" borderId="0" xfId="0" applyFont="1" applyAlignment="1">
      <alignment horizontal="right"/>
    </xf>
    <xf numFmtId="0" fontId="14" fillId="0" borderId="0" xfId="0" applyFont="1" applyAlignment="1"/>
    <xf numFmtId="0" fontId="3" fillId="0" borderId="0" xfId="0" applyFont="1" applyAlignment="1">
      <alignment vertical="top"/>
    </xf>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0" xfId="0" applyFont="1" applyAlignment="1"/>
    <xf numFmtId="0" fontId="2" fillId="0" borderId="0" xfId="0" applyFont="1" applyAlignment="1">
      <alignment vertical="top"/>
    </xf>
    <xf numFmtId="0" fontId="3" fillId="0" borderId="2" xfId="0" applyFont="1" applyBorder="1" applyAlignment="1">
      <alignment horizontal="left" vertical="top" wrapText="1"/>
    </xf>
    <xf numFmtId="0" fontId="9" fillId="0" borderId="12" xfId="0" applyFont="1" applyBorder="1" applyAlignment="1"/>
    <xf numFmtId="0" fontId="3" fillId="0" borderId="4" xfId="0" applyFont="1" applyBorder="1"/>
    <xf numFmtId="0" fontId="1" fillId="0" borderId="8" xfId="0" applyFont="1" applyBorder="1" applyAlignment="1"/>
    <xf numFmtId="0" fontId="2" fillId="0" borderId="1" xfId="0" applyFont="1" applyBorder="1" applyAlignment="1">
      <alignment vertical="top"/>
    </xf>
    <xf numFmtId="0" fontId="3" fillId="0" borderId="15" xfId="0" applyFont="1" applyBorder="1" applyAlignment="1">
      <alignment vertical="top"/>
    </xf>
    <xf numFmtId="0" fontId="3" fillId="0" borderId="3" xfId="0" applyFont="1" applyBorder="1" applyAlignment="1">
      <alignment vertical="top"/>
    </xf>
    <xf numFmtId="164" fontId="3" fillId="0" borderId="7" xfId="0" applyNumberFormat="1" applyFont="1" applyBorder="1" applyAlignment="1">
      <alignment vertical="top"/>
    </xf>
    <xf numFmtId="164" fontId="3" fillId="0" borderId="1" xfId="0" applyNumberFormat="1" applyFont="1" applyBorder="1" applyAlignment="1">
      <alignment vertical="top"/>
    </xf>
    <xf numFmtId="164" fontId="3" fillId="0" borderId="2" xfId="0" applyNumberFormat="1" applyFont="1" applyBorder="1" applyAlignment="1">
      <alignment vertical="top"/>
    </xf>
    <xf numFmtId="0" fontId="3" fillId="0" borderId="14" xfId="0" applyFont="1" applyBorder="1" applyAlignment="1">
      <alignment horizontal="left" vertical="top"/>
    </xf>
    <xf numFmtId="0" fontId="3" fillId="0" borderId="14" xfId="0" applyFont="1" applyBorder="1" applyAlignment="1">
      <alignment horizontal="center" vertical="top"/>
    </xf>
    <xf numFmtId="0" fontId="10" fillId="0" borderId="14" xfId="0" applyFont="1" applyBorder="1" applyAlignment="1">
      <alignment vertical="top" wrapText="1"/>
    </xf>
    <xf numFmtId="0" fontId="3" fillId="0" borderId="19" xfId="0" applyFont="1" applyBorder="1" applyAlignment="1">
      <alignment vertical="top"/>
    </xf>
    <xf numFmtId="0" fontId="1" fillId="0" borderId="20" xfId="0" applyFont="1" applyBorder="1" applyAlignment="1">
      <alignment vertical="top"/>
    </xf>
    <xf numFmtId="165" fontId="27" fillId="0" borderId="0" xfId="0" applyNumberFormat="1" applyFont="1" applyAlignment="1">
      <alignment horizontal="left"/>
    </xf>
    <xf numFmtId="0" fontId="3" fillId="0" borderId="2" xfId="0" applyFont="1" applyBorder="1" applyAlignment="1">
      <alignment vertical="top"/>
    </xf>
    <xf numFmtId="0" fontId="0" fillId="0" borderId="0" xfId="0" applyFont="1" applyAlignment="1"/>
    <xf numFmtId="0" fontId="3" fillId="0" borderId="0" xfId="0" applyFont="1" applyAlignment="1">
      <alignment horizontal="left" vertical="top" wrapText="1"/>
    </xf>
    <xf numFmtId="0" fontId="3" fillId="2" borderId="10" xfId="0" applyFont="1" applyFill="1" applyBorder="1" applyAlignment="1">
      <alignment horizontal="left" vertical="top" wrapText="1"/>
    </xf>
    <xf numFmtId="0" fontId="3" fillId="2" borderId="10" xfId="0" applyFont="1" applyFill="1" applyBorder="1" applyAlignment="1">
      <alignment vertical="top"/>
    </xf>
    <xf numFmtId="0" fontId="4" fillId="0" borderId="10" xfId="0" applyFont="1" applyBorder="1" applyAlignment="1">
      <alignment vertical="top"/>
    </xf>
    <xf numFmtId="0" fontId="0" fillId="0" borderId="10" xfId="0" applyFont="1" applyBorder="1" applyAlignment="1"/>
    <xf numFmtId="0" fontId="31" fillId="9" borderId="10" xfId="0" applyFont="1" applyFill="1" applyBorder="1" applyAlignment="1">
      <alignment horizontal="right" vertical="top"/>
    </xf>
    <xf numFmtId="0" fontId="3" fillId="8" borderId="10" xfId="0" applyFont="1" applyFill="1" applyBorder="1" applyAlignment="1">
      <alignment horizontal="left" vertical="top" wrapText="1"/>
    </xf>
    <xf numFmtId="0" fontId="0" fillId="0" borderId="0" xfId="0" applyFont="1" applyAlignment="1"/>
    <xf numFmtId="0" fontId="3" fillId="9" borderId="10" xfId="0" applyFont="1" applyFill="1" applyBorder="1" applyAlignment="1">
      <alignment vertical="top"/>
    </xf>
    <xf numFmtId="0" fontId="10" fillId="9" borderId="10" xfId="0" applyFont="1" applyFill="1" applyBorder="1" applyAlignment="1">
      <alignment vertical="center" wrapText="1"/>
    </xf>
    <xf numFmtId="0" fontId="3" fillId="7" borderId="10" xfId="0" applyFont="1" applyFill="1" applyBorder="1" applyAlignment="1">
      <alignment vertical="top"/>
    </xf>
    <xf numFmtId="0" fontId="3" fillId="7" borderId="10" xfId="0" applyFont="1" applyFill="1" applyBorder="1" applyAlignment="1">
      <alignment horizontal="left" vertical="top" wrapText="1"/>
    </xf>
    <xf numFmtId="0" fontId="0" fillId="7" borderId="10" xfId="0" applyFont="1" applyFill="1" applyBorder="1" applyAlignment="1"/>
    <xf numFmtId="0" fontId="6" fillId="9" borderId="10" xfId="0" applyFont="1" applyFill="1" applyBorder="1" applyAlignment="1">
      <alignment horizontal="right" vertical="top"/>
    </xf>
    <xf numFmtId="0" fontId="1" fillId="8" borderId="10" xfId="0" applyFont="1" applyFill="1" applyBorder="1" applyAlignment="1">
      <alignment vertical="top" wrapText="1"/>
    </xf>
    <xf numFmtId="0" fontId="0" fillId="7" borderId="0" xfId="0" applyFont="1" applyFill="1" applyAlignment="1"/>
    <xf numFmtId="0" fontId="3" fillId="7" borderId="0" xfId="0" applyFont="1" applyFill="1" applyAlignment="1">
      <alignment vertical="top"/>
    </xf>
    <xf numFmtId="0" fontId="3" fillId="7" borderId="0" xfId="0" applyFont="1" applyFill="1" applyAlignment="1">
      <alignment horizontal="left" vertical="top" wrapText="1"/>
    </xf>
    <xf numFmtId="0" fontId="30" fillId="2" borderId="10" xfId="0" applyFont="1" applyFill="1" applyBorder="1" applyAlignment="1">
      <alignment vertical="top"/>
    </xf>
    <xf numFmtId="0" fontId="1" fillId="3" borderId="21" xfId="0" applyFont="1" applyFill="1" applyBorder="1" applyAlignment="1"/>
    <xf numFmtId="0" fontId="1" fillId="5" borderId="21" xfId="0" applyFont="1" applyFill="1" applyBorder="1" applyAlignment="1"/>
    <xf numFmtId="0" fontId="35" fillId="2" borderId="10" xfId="0" applyFont="1" applyFill="1" applyBorder="1" applyAlignment="1">
      <alignment vertical="top"/>
    </xf>
    <xf numFmtId="0" fontId="0" fillId="0" borderId="0" xfId="0" applyFont="1" applyAlignment="1"/>
    <xf numFmtId="0" fontId="31" fillId="9" borderId="10" xfId="0" applyFont="1" applyFill="1" applyBorder="1" applyAlignment="1">
      <alignment horizontal="left" vertical="top"/>
    </xf>
    <xf numFmtId="0" fontId="39" fillId="7" borderId="0" xfId="0" applyFont="1" applyFill="1" applyAlignment="1">
      <alignment vertical="center" wrapText="1"/>
    </xf>
    <xf numFmtId="0" fontId="0" fillId="0" borderId="0" xfId="0" applyFont="1" applyAlignment="1"/>
    <xf numFmtId="0" fontId="39" fillId="7" borderId="0" xfId="0" applyFont="1" applyFill="1" applyAlignment="1">
      <alignment horizontal="left" vertical="center" wrapText="1"/>
    </xf>
    <xf numFmtId="0" fontId="32" fillId="9" borderId="10" xfId="0" applyFont="1" applyFill="1" applyBorder="1" applyAlignment="1">
      <alignment vertical="top"/>
    </xf>
    <xf numFmtId="0" fontId="1" fillId="9" borderId="10" xfId="0" applyFont="1" applyFill="1" applyBorder="1" applyAlignment="1">
      <alignment vertical="top"/>
    </xf>
    <xf numFmtId="0" fontId="0" fillId="10" borderId="0" xfId="0" applyFont="1" applyFill="1" applyAlignment="1"/>
    <xf numFmtId="0" fontId="3" fillId="11" borderId="10" xfId="0" applyFont="1" applyFill="1" applyBorder="1" applyAlignment="1">
      <alignment horizontal="left" vertical="top" wrapText="1"/>
    </xf>
    <xf numFmtId="0" fontId="31" fillId="12" borderId="10" xfId="0" applyFont="1" applyFill="1" applyBorder="1" applyAlignment="1">
      <alignment horizontal="left" vertical="top" wrapText="1"/>
    </xf>
    <xf numFmtId="0" fontId="31" fillId="12" borderId="10" xfId="0" applyFont="1" applyFill="1" applyBorder="1" applyAlignment="1">
      <alignment horizontal="right" vertical="top"/>
    </xf>
    <xf numFmtId="0" fontId="32" fillId="11" borderId="10" xfId="0" applyFont="1" applyFill="1" applyBorder="1" applyAlignment="1">
      <alignment horizontal="left" vertical="top" wrapText="1"/>
    </xf>
    <xf numFmtId="0" fontId="2" fillId="12" borderId="10" xfId="0" applyFont="1" applyFill="1" applyBorder="1" applyAlignment="1">
      <alignment horizontal="right" vertical="top"/>
    </xf>
    <xf numFmtId="0" fontId="3" fillId="15" borderId="10" xfId="0" applyFont="1" applyFill="1" applyBorder="1" applyAlignment="1">
      <alignment horizontal="left" vertical="top" wrapText="1"/>
    </xf>
    <xf numFmtId="0" fontId="31" fillId="12" borderId="10" xfId="0" applyFont="1" applyFill="1" applyBorder="1" applyAlignment="1">
      <alignment horizontal="left" vertical="top"/>
    </xf>
    <xf numFmtId="0" fontId="33" fillId="10" borderId="10" xfId="0" applyFont="1" applyFill="1" applyBorder="1" applyAlignment="1">
      <alignment wrapText="1"/>
    </xf>
    <xf numFmtId="0" fontId="1" fillId="10" borderId="10" xfId="0" applyFont="1" applyFill="1" applyBorder="1" applyAlignment="1">
      <alignment vertical="top"/>
    </xf>
    <xf numFmtId="0" fontId="31" fillId="15" borderId="10" xfId="0" applyFont="1" applyFill="1" applyBorder="1" applyAlignment="1">
      <alignment horizontal="left" vertical="top" wrapText="1"/>
    </xf>
    <xf numFmtId="0" fontId="3" fillId="10" borderId="10" xfId="0" applyFont="1" applyFill="1" applyBorder="1" applyAlignment="1">
      <alignment vertical="top"/>
    </xf>
    <xf numFmtId="0" fontId="12" fillId="16" borderId="10" xfId="0" applyFont="1" applyFill="1" applyBorder="1" applyAlignment="1">
      <alignment vertical="top"/>
    </xf>
    <xf numFmtId="0" fontId="13" fillId="16" borderId="10" xfId="0" applyFont="1" applyFill="1" applyBorder="1" applyAlignment="1">
      <alignment vertical="top"/>
    </xf>
    <xf numFmtId="0" fontId="3" fillId="11" borderId="10" xfId="0" applyFont="1" applyFill="1" applyBorder="1" applyAlignment="1">
      <alignment vertical="top" wrapText="1"/>
    </xf>
    <xf numFmtId="0" fontId="1" fillId="11" borderId="10" xfId="0" applyFont="1" applyFill="1" applyBorder="1" applyAlignment="1"/>
    <xf numFmtId="0" fontId="1" fillId="13" borderId="10" xfId="0" applyFont="1" applyFill="1" applyBorder="1" applyAlignment="1"/>
    <xf numFmtId="0" fontId="1" fillId="14" borderId="10" xfId="0" applyFont="1" applyFill="1" applyBorder="1" applyAlignment="1"/>
    <xf numFmtId="0" fontId="32" fillId="12" borderId="10" xfId="0" applyFont="1" applyFill="1" applyBorder="1" applyAlignment="1">
      <alignment horizontal="left" vertical="center"/>
    </xf>
    <xf numFmtId="0" fontId="1" fillId="7" borderId="10" xfId="0" applyFont="1" applyFill="1" applyBorder="1" applyAlignment="1">
      <alignment vertical="top"/>
    </xf>
    <xf numFmtId="0" fontId="29" fillId="17" borderId="10" xfId="1" applyFill="1" applyBorder="1" applyAlignment="1">
      <alignment horizontal="left" vertical="top" wrapText="1"/>
    </xf>
    <xf numFmtId="0" fontId="0" fillId="0" borderId="28" xfId="0" applyFont="1" applyBorder="1" applyAlignment="1"/>
    <xf numFmtId="0" fontId="3" fillId="7" borderId="1" xfId="0" applyFont="1" applyFill="1" applyBorder="1" applyAlignment="1">
      <alignment vertical="top"/>
    </xf>
    <xf numFmtId="0" fontId="2" fillId="10" borderId="10" xfId="0" applyFont="1" applyFill="1" applyBorder="1" applyAlignment="1">
      <alignment vertical="top"/>
    </xf>
    <xf numFmtId="0" fontId="2" fillId="10" borderId="10" xfId="0" applyFont="1" applyFill="1" applyBorder="1" applyAlignment="1">
      <alignment horizontal="right" vertical="top"/>
    </xf>
    <xf numFmtId="0" fontId="0" fillId="0" borderId="0" xfId="0" applyFont="1" applyFill="1" applyAlignment="1"/>
    <xf numFmtId="0" fontId="3" fillId="0" borderId="0" xfId="0" applyFont="1" applyAlignment="1">
      <alignment horizontal="left" vertical="top" wrapText="1"/>
    </xf>
    <xf numFmtId="0" fontId="0" fillId="0" borderId="0" xfId="0" applyFont="1" applyAlignment="1"/>
    <xf numFmtId="0" fontId="1" fillId="7" borderId="0" xfId="0" applyFont="1" applyFill="1" applyAlignment="1"/>
    <xf numFmtId="0" fontId="40" fillId="7" borderId="0" xfId="0" applyFont="1" applyFill="1" applyAlignment="1">
      <alignment vertical="center" wrapText="1"/>
    </xf>
    <xf numFmtId="0" fontId="3" fillId="7" borderId="2" xfId="0" applyFont="1" applyFill="1" applyBorder="1" applyAlignment="1">
      <alignment vertical="top"/>
    </xf>
    <xf numFmtId="0" fontId="37" fillId="7" borderId="10" xfId="0" applyFont="1" applyFill="1" applyBorder="1" applyAlignment="1"/>
    <xf numFmtId="0" fontId="0" fillId="7" borderId="28" xfId="0" applyFont="1" applyFill="1" applyBorder="1" applyAlignment="1"/>
    <xf numFmtId="0" fontId="3" fillId="0" borderId="17" xfId="0" applyFont="1" applyBorder="1" applyAlignment="1">
      <alignment vertical="top"/>
    </xf>
    <xf numFmtId="0" fontId="12" fillId="18" borderId="11" xfId="0" applyFont="1" applyFill="1" applyBorder="1" applyAlignment="1">
      <alignment vertical="top"/>
    </xf>
    <xf numFmtId="0" fontId="3" fillId="17" borderId="10" xfId="0" applyFont="1" applyFill="1" applyBorder="1" applyAlignment="1">
      <alignment vertical="top" wrapText="1"/>
    </xf>
    <xf numFmtId="164" fontId="3" fillId="10" borderId="10" xfId="0" applyNumberFormat="1" applyFont="1" applyFill="1" applyBorder="1" applyAlignment="1">
      <alignment vertical="top"/>
    </xf>
    <xf numFmtId="0" fontId="12" fillId="6" borderId="11" xfId="0" applyFont="1" applyFill="1" applyBorder="1" applyAlignment="1">
      <alignment vertical="center"/>
    </xf>
    <xf numFmtId="0" fontId="35" fillId="10" borderId="10" xfId="0" applyFont="1" applyFill="1" applyBorder="1" applyAlignment="1">
      <alignment vertical="center"/>
    </xf>
    <xf numFmtId="0" fontId="12" fillId="6" borderId="11" xfId="0" applyFont="1" applyFill="1" applyBorder="1" applyAlignment="1">
      <alignment vertical="center" wrapText="1"/>
    </xf>
    <xf numFmtId="0" fontId="31" fillId="7" borderId="10" xfId="0" applyFont="1" applyFill="1" applyBorder="1" applyAlignment="1">
      <alignment horizontal="right" vertical="center"/>
    </xf>
    <xf numFmtId="0" fontId="12" fillId="16" borderId="10" xfId="0" applyFont="1" applyFill="1" applyBorder="1" applyAlignment="1">
      <alignment vertical="center"/>
    </xf>
    <xf numFmtId="0" fontId="21" fillId="22" borderId="13" xfId="0" applyFont="1" applyFill="1" applyBorder="1" applyAlignment="1">
      <alignment vertical="top" wrapText="1"/>
    </xf>
    <xf numFmtId="0" fontId="21" fillId="22" borderId="10" xfId="0" applyFont="1" applyFill="1" applyBorder="1" applyAlignment="1">
      <alignment vertical="top" wrapText="1"/>
    </xf>
    <xf numFmtId="0" fontId="21" fillId="22" borderId="32" xfId="0" applyFont="1" applyFill="1" applyBorder="1" applyAlignment="1">
      <alignment vertical="top" wrapText="1"/>
    </xf>
    <xf numFmtId="0" fontId="21" fillId="22" borderId="5" xfId="0" applyFont="1" applyFill="1" applyBorder="1" applyAlignment="1">
      <alignment vertical="top" wrapText="1"/>
    </xf>
    <xf numFmtId="0" fontId="3" fillId="7" borderId="3" xfId="0" applyFont="1" applyFill="1" applyBorder="1" applyAlignment="1">
      <alignment vertical="top"/>
    </xf>
    <xf numFmtId="0" fontId="12" fillId="18" borderId="17" xfId="0" applyFont="1" applyFill="1" applyBorder="1" applyAlignment="1">
      <alignment vertical="top"/>
    </xf>
    <xf numFmtId="0" fontId="35" fillId="7" borderId="10" xfId="0" applyFont="1" applyFill="1" applyBorder="1" applyAlignment="1">
      <alignment vertical="top"/>
    </xf>
    <xf numFmtId="0" fontId="31" fillId="15" borderId="10" xfId="0" applyFont="1" applyFill="1" applyBorder="1" applyAlignment="1">
      <alignment horizontal="left" vertical="top" wrapText="1"/>
    </xf>
    <xf numFmtId="0" fontId="0" fillId="10" borderId="10" xfId="0" applyFont="1" applyFill="1" applyBorder="1" applyAlignment="1"/>
    <xf numFmtId="0" fontId="0" fillId="7" borderId="10" xfId="0" applyFont="1" applyFill="1" applyBorder="1" applyAlignment="1"/>
    <xf numFmtId="164" fontId="1" fillId="25" borderId="34" xfId="0" applyNumberFormat="1" applyFont="1" applyFill="1" applyBorder="1" applyAlignment="1">
      <alignment horizontal="right" vertical="center"/>
    </xf>
    <xf numFmtId="164" fontId="1" fillId="25" borderId="39" xfId="0" applyNumberFormat="1" applyFont="1" applyFill="1" applyBorder="1" applyAlignment="1">
      <alignment horizontal="right" vertical="center"/>
    </xf>
    <xf numFmtId="164" fontId="1" fillId="13" borderId="10" xfId="0" applyNumberFormat="1" applyFont="1" applyFill="1" applyBorder="1" applyAlignment="1">
      <alignment horizontal="right" vertical="center"/>
    </xf>
    <xf numFmtId="0" fontId="19" fillId="26" borderId="10" xfId="0" applyFont="1" applyFill="1" applyBorder="1" applyAlignment="1">
      <alignment horizontal="center" vertical="center" wrapText="1"/>
    </xf>
    <xf numFmtId="0" fontId="1" fillId="17" borderId="10" xfId="0" applyFont="1" applyFill="1" applyBorder="1" applyAlignment="1">
      <alignment horizontal="left" vertical="top" wrapText="1"/>
    </xf>
    <xf numFmtId="0" fontId="26" fillId="0" borderId="3" xfId="0" applyFont="1" applyBorder="1" applyAlignment="1">
      <alignment vertical="top"/>
    </xf>
    <xf numFmtId="0" fontId="10" fillId="10" borderId="10" xfId="0" applyFont="1" applyFill="1" applyBorder="1" applyAlignment="1">
      <alignment vertical="top" wrapText="1"/>
    </xf>
    <xf numFmtId="0" fontId="52" fillId="17" borderId="10" xfId="0" applyFont="1" applyFill="1" applyBorder="1" applyAlignment="1">
      <alignment vertical="top" wrapText="1"/>
    </xf>
    <xf numFmtId="0" fontId="10" fillId="10" borderId="10" xfId="0" applyFont="1" applyFill="1" applyBorder="1" applyAlignment="1">
      <alignment horizontal="left" vertical="top" wrapText="1"/>
    </xf>
    <xf numFmtId="0" fontId="41" fillId="10" borderId="10" xfId="0" applyFont="1" applyFill="1" applyBorder="1" applyAlignment="1">
      <alignment vertical="top"/>
    </xf>
    <xf numFmtId="0" fontId="19" fillId="23" borderId="35" xfId="0" applyFont="1" applyFill="1" applyBorder="1" applyAlignment="1">
      <alignment horizontal="center" vertical="center" wrapText="1"/>
    </xf>
    <xf numFmtId="0" fontId="19" fillId="23" borderId="38" xfId="0" applyFont="1" applyFill="1" applyBorder="1" applyAlignment="1">
      <alignment horizontal="center" vertical="center" wrapText="1"/>
    </xf>
    <xf numFmtId="0" fontId="19" fillId="23" borderId="40" xfId="0" applyFont="1" applyFill="1" applyBorder="1" applyAlignment="1">
      <alignment horizontal="center" vertical="center" wrapText="1"/>
    </xf>
    <xf numFmtId="0" fontId="19" fillId="23" borderId="41" xfId="0" applyFont="1" applyFill="1" applyBorder="1" applyAlignment="1">
      <alignment horizontal="center" vertical="center" wrapText="1"/>
    </xf>
    <xf numFmtId="0" fontId="49" fillId="23" borderId="28" xfId="0" applyFont="1" applyFill="1" applyBorder="1" applyAlignment="1">
      <alignment horizontal="center" vertical="center" wrapText="1"/>
    </xf>
    <xf numFmtId="0" fontId="19" fillId="23" borderId="36" xfId="0" applyFont="1" applyFill="1" applyBorder="1" applyAlignment="1">
      <alignment horizontal="center" vertical="center" wrapText="1"/>
    </xf>
    <xf numFmtId="0" fontId="49" fillId="23" borderId="36" xfId="0" applyFont="1" applyFill="1" applyBorder="1" applyAlignment="1">
      <alignment horizontal="center" vertical="center" wrapText="1"/>
    </xf>
    <xf numFmtId="0" fontId="19" fillId="23" borderId="37" xfId="0" applyFont="1" applyFill="1" applyBorder="1" applyAlignment="1">
      <alignment horizontal="center" vertical="center" wrapText="1"/>
    </xf>
    <xf numFmtId="164" fontId="1" fillId="27" borderId="34" xfId="0" applyNumberFormat="1" applyFont="1" applyFill="1" applyBorder="1" applyAlignment="1">
      <alignment horizontal="right" vertical="center"/>
    </xf>
    <xf numFmtId="164" fontId="1" fillId="27" borderId="39" xfId="0" applyNumberFormat="1" applyFont="1" applyFill="1" applyBorder="1" applyAlignment="1">
      <alignment horizontal="right" vertical="center"/>
    </xf>
    <xf numFmtId="164" fontId="1" fillId="27" borderId="42" xfId="0" applyNumberFormat="1" applyFont="1" applyFill="1" applyBorder="1" applyAlignment="1">
      <alignment horizontal="right" vertical="center"/>
    </xf>
    <xf numFmtId="164" fontId="1" fillId="27" borderId="43" xfId="0" applyNumberFormat="1" applyFont="1" applyFill="1" applyBorder="1" applyAlignment="1">
      <alignment horizontal="right" vertical="center"/>
    </xf>
    <xf numFmtId="0" fontId="52" fillId="22" borderId="10" xfId="0" applyFont="1" applyFill="1" applyBorder="1" applyAlignment="1">
      <alignment vertical="top" wrapText="1"/>
    </xf>
    <xf numFmtId="0" fontId="3" fillId="0" borderId="10" xfId="0" applyFont="1" applyBorder="1" applyAlignment="1">
      <alignment vertical="top"/>
    </xf>
    <xf numFmtId="0" fontId="2" fillId="0" borderId="0" xfId="0" applyFont="1" applyAlignment="1">
      <alignment horizontal="right" vertical="center"/>
    </xf>
    <xf numFmtId="0" fontId="1" fillId="0" borderId="10" xfId="0" applyNumberFormat="1" applyFont="1" applyBorder="1" applyAlignment="1">
      <alignment vertical="center"/>
    </xf>
    <xf numFmtId="0" fontId="35" fillId="10" borderId="10" xfId="0" applyFont="1" applyFill="1" applyBorder="1" applyAlignment="1">
      <alignment vertical="top"/>
    </xf>
    <xf numFmtId="0" fontId="2" fillId="10" borderId="10" xfId="0" applyFont="1" applyFill="1" applyBorder="1" applyAlignment="1">
      <alignment horizontal="right" vertical="center"/>
    </xf>
    <xf numFmtId="0" fontId="2" fillId="10" borderId="10" xfId="0" applyFont="1" applyFill="1" applyBorder="1" applyAlignment="1">
      <alignment horizontal="right" vertical="top" wrapText="1"/>
    </xf>
    <xf numFmtId="0" fontId="35" fillId="10" borderId="10" xfId="0" applyFont="1" applyFill="1" applyBorder="1" applyAlignment="1">
      <alignment horizontal="left" vertical="center"/>
    </xf>
    <xf numFmtId="0" fontId="41" fillId="17" borderId="10" xfId="0" applyFont="1" applyFill="1" applyBorder="1" applyAlignment="1">
      <alignment vertical="top" wrapText="1"/>
    </xf>
    <xf numFmtId="0" fontId="52" fillId="22" borderId="10" xfId="0" applyFont="1" applyFill="1" applyBorder="1" applyAlignment="1">
      <alignment horizontal="left" vertical="top" wrapText="1"/>
    </xf>
    <xf numFmtId="168" fontId="0" fillId="34" borderId="34" xfId="7" applyNumberFormat="1" applyFont="1" applyFill="1" applyBorder="1" applyAlignment="1">
      <alignment vertical="center"/>
    </xf>
    <xf numFmtId="164" fontId="3" fillId="10" borderId="53" xfId="0" applyNumberFormat="1" applyFont="1" applyFill="1" applyBorder="1" applyAlignment="1">
      <alignment vertical="top"/>
    </xf>
    <xf numFmtId="0" fontId="19" fillId="23" borderId="55" xfId="0" applyFont="1" applyFill="1" applyBorder="1" applyAlignment="1">
      <alignment horizontal="center" vertical="center" wrapText="1"/>
    </xf>
    <xf numFmtId="0" fontId="19" fillId="23" borderId="56" xfId="0" applyFont="1" applyFill="1" applyBorder="1" applyAlignment="1">
      <alignment horizontal="center" vertical="center" wrapText="1"/>
    </xf>
    <xf numFmtId="9" fontId="2" fillId="24" borderId="58" xfId="6" applyFont="1" applyFill="1" applyBorder="1" applyAlignment="1">
      <alignment horizontal="center" vertical="center"/>
    </xf>
    <xf numFmtId="0" fontId="0" fillId="0" borderId="50" xfId="0" applyFont="1" applyBorder="1" applyAlignment="1"/>
    <xf numFmtId="0" fontId="22" fillId="30" borderId="48" xfId="0" applyFont="1" applyFill="1" applyBorder="1" applyAlignment="1">
      <alignment horizontal="right" vertical="center"/>
    </xf>
    <xf numFmtId="0" fontId="22" fillId="31" borderId="34" xfId="0" applyFont="1" applyFill="1" applyBorder="1" applyAlignment="1">
      <alignment horizontal="right" vertical="center"/>
    </xf>
    <xf numFmtId="168" fontId="53" fillId="34" borderId="34" xfId="7" applyNumberFormat="1" applyFont="1" applyFill="1" applyBorder="1" applyAlignment="1">
      <alignment horizontal="right" vertical="center"/>
    </xf>
    <xf numFmtId="0" fontId="39" fillId="10" borderId="10" xfId="0" applyFont="1" applyFill="1" applyBorder="1" applyAlignment="1">
      <alignment horizontal="right" vertical="top" wrapText="1"/>
    </xf>
    <xf numFmtId="0" fontId="26" fillId="10" borderId="10" xfId="0" applyFont="1" applyFill="1" applyBorder="1" applyAlignment="1">
      <alignment horizontal="left" vertical="top" wrapText="1"/>
    </xf>
    <xf numFmtId="0" fontId="39" fillId="10" borderId="10" xfId="0" applyFont="1" applyFill="1" applyBorder="1" applyAlignment="1">
      <alignment horizontal="left" vertical="top" wrapText="1"/>
    </xf>
    <xf numFmtId="0" fontId="28" fillId="10" borderId="10" xfId="0" applyFont="1" applyFill="1" applyBorder="1" applyAlignment="1">
      <alignment vertical="top"/>
    </xf>
    <xf numFmtId="0" fontId="41" fillId="10" borderId="10" xfId="0" applyFont="1" applyFill="1" applyBorder="1" applyAlignment="1">
      <alignment vertical="center"/>
    </xf>
    <xf numFmtId="0" fontId="0" fillId="34" borderId="45" xfId="0" applyFont="1" applyFill="1" applyBorder="1" applyAlignment="1">
      <alignment horizontal="right" vertical="center"/>
    </xf>
    <xf numFmtId="0" fontId="0" fillId="34" borderId="59" xfId="0" applyFont="1" applyFill="1" applyBorder="1" applyAlignment="1">
      <alignment horizontal="right" vertical="center"/>
    </xf>
    <xf numFmtId="0" fontId="41" fillId="16" borderId="10" xfId="0" applyFont="1" applyFill="1" applyBorder="1" applyAlignment="1">
      <alignment vertical="center"/>
    </xf>
    <xf numFmtId="0" fontId="3" fillId="0" borderId="60" xfId="0" applyFont="1" applyBorder="1" applyAlignment="1">
      <alignment vertical="top"/>
    </xf>
    <xf numFmtId="0" fontId="35" fillId="0" borderId="10" xfId="0" applyNumberFormat="1" applyFont="1" applyBorder="1" applyAlignment="1">
      <alignment vertical="center"/>
    </xf>
    <xf numFmtId="0" fontId="56" fillId="10" borderId="10" xfId="0" applyFont="1" applyFill="1" applyBorder="1" applyAlignment="1">
      <alignment vertical="top" wrapText="1"/>
    </xf>
    <xf numFmtId="0" fontId="56" fillId="10" borderId="46" xfId="0" applyFont="1" applyFill="1" applyBorder="1" applyAlignment="1">
      <alignment vertical="top" wrapText="1"/>
    </xf>
    <xf numFmtId="0" fontId="1" fillId="0" borderId="10" xfId="0" applyFont="1" applyBorder="1" applyAlignment="1">
      <alignment vertical="top"/>
    </xf>
    <xf numFmtId="0" fontId="14" fillId="0" borderId="2" xfId="0" applyFont="1" applyBorder="1" applyAlignment="1"/>
    <xf numFmtId="0" fontId="1" fillId="7" borderId="20" xfId="0" applyFont="1" applyFill="1" applyBorder="1" applyAlignment="1">
      <alignment vertical="top"/>
    </xf>
    <xf numFmtId="0" fontId="15" fillId="18" borderId="16" xfId="0" applyFont="1" applyFill="1" applyBorder="1" applyAlignment="1">
      <alignment vertical="center"/>
    </xf>
    <xf numFmtId="0" fontId="13" fillId="29" borderId="34" xfId="0" applyFont="1" applyFill="1" applyBorder="1" applyAlignment="1">
      <alignment horizontal="center" vertical="center"/>
    </xf>
    <xf numFmtId="0" fontId="22" fillId="30" borderId="34" xfId="0" applyFont="1" applyFill="1" applyBorder="1" applyAlignment="1">
      <alignment vertical="center"/>
    </xf>
    <xf numFmtId="0" fontId="23" fillId="34" borderId="34" xfId="0" applyFont="1" applyFill="1" applyBorder="1" applyAlignment="1">
      <alignment horizontal="right" vertical="center"/>
    </xf>
    <xf numFmtId="0" fontId="22" fillId="31" borderId="34" xfId="0" applyFont="1" applyFill="1" applyBorder="1" applyAlignment="1">
      <alignment vertical="center"/>
    </xf>
    <xf numFmtId="0" fontId="12" fillId="29" borderId="34" xfId="0" applyFont="1" applyFill="1" applyBorder="1" applyAlignment="1">
      <alignment horizontal="center" vertical="center"/>
    </xf>
    <xf numFmtId="0" fontId="22" fillId="30" borderId="45" xfId="0" applyFont="1" applyFill="1" applyBorder="1" applyAlignment="1">
      <alignment vertical="center"/>
    </xf>
    <xf numFmtId="0" fontId="23" fillId="34" borderId="45" xfId="0" applyFont="1" applyFill="1" applyBorder="1" applyAlignment="1">
      <alignment horizontal="right" vertical="center"/>
    </xf>
    <xf numFmtId="164" fontId="6" fillId="39" borderId="54" xfId="0" applyNumberFormat="1" applyFont="1" applyFill="1" applyBorder="1" applyAlignment="1">
      <alignment horizontal="center" vertical="center"/>
    </xf>
    <xf numFmtId="0" fontId="43" fillId="40" borderId="61" xfId="0" applyFont="1" applyFill="1" applyBorder="1" applyAlignment="1">
      <alignment horizontal="right" vertical="center"/>
    </xf>
    <xf numFmtId="0" fontId="0" fillId="7" borderId="50" xfId="0" applyFont="1" applyFill="1" applyBorder="1" applyAlignment="1"/>
    <xf numFmtId="0" fontId="22" fillId="41" borderId="46" xfId="0" applyFont="1" applyFill="1" applyBorder="1" applyAlignment="1">
      <alignment horizontal="left" vertical="center"/>
    </xf>
    <xf numFmtId="0" fontId="22" fillId="41" borderId="50" xfId="0" applyFont="1" applyFill="1" applyBorder="1" applyAlignment="1">
      <alignment horizontal="left" vertical="center"/>
    </xf>
    <xf numFmtId="0" fontId="0" fillId="42" borderId="59" xfId="0" applyFont="1" applyFill="1" applyBorder="1" applyAlignment="1">
      <alignment horizontal="right" vertical="center"/>
    </xf>
    <xf numFmtId="0" fontId="10" fillId="7" borderId="10" xfId="0" applyFont="1" applyFill="1" applyBorder="1" applyAlignment="1">
      <alignment horizontal="left" vertical="top" wrapText="1"/>
    </xf>
    <xf numFmtId="166" fontId="24" fillId="45" borderId="50" xfId="0" applyNumberFormat="1" applyFont="1" applyFill="1" applyBorder="1" applyAlignment="1">
      <alignment horizontal="right" vertical="center"/>
    </xf>
    <xf numFmtId="0" fontId="0" fillId="42" borderId="10" xfId="0" applyFont="1" applyFill="1" applyBorder="1" applyAlignment="1">
      <alignment horizontal="right" vertical="center"/>
    </xf>
    <xf numFmtId="168" fontId="22" fillId="41" borderId="10" xfId="0" applyNumberFormat="1" applyFont="1" applyFill="1" applyBorder="1" applyAlignment="1">
      <alignment horizontal="right" vertical="center"/>
    </xf>
    <xf numFmtId="168" fontId="25" fillId="41" borderId="10" xfId="0" applyNumberFormat="1" applyFont="1" applyFill="1" applyBorder="1" applyAlignment="1">
      <alignment horizontal="right" vertical="center"/>
    </xf>
    <xf numFmtId="0" fontId="12" fillId="46" borderId="10" xfId="0" applyFont="1" applyFill="1" applyBorder="1" applyAlignment="1">
      <alignment vertical="top" wrapText="1"/>
    </xf>
    <xf numFmtId="0" fontId="12" fillId="46" borderId="10" xfId="0" applyFont="1" applyFill="1" applyBorder="1" applyAlignment="1">
      <alignment horizontal="left" vertical="center" wrapText="1"/>
    </xf>
    <xf numFmtId="0" fontId="12" fillId="26" borderId="10" xfId="0" applyFont="1" applyFill="1" applyBorder="1" applyAlignment="1">
      <alignment vertical="top" wrapText="1"/>
    </xf>
    <xf numFmtId="0" fontId="3" fillId="0" borderId="18" xfId="0" applyFont="1" applyBorder="1" applyAlignment="1">
      <alignment vertical="top"/>
    </xf>
    <xf numFmtId="0" fontId="2" fillId="12" borderId="10" xfId="0" applyFont="1" applyFill="1" applyBorder="1" applyAlignment="1">
      <alignment horizontal="left" vertical="top"/>
    </xf>
    <xf numFmtId="0" fontId="29" fillId="10" borderId="10" xfId="1" applyFill="1" applyBorder="1" applyAlignment="1">
      <alignment vertical="center" wrapText="1"/>
    </xf>
    <xf numFmtId="0" fontId="8" fillId="0" borderId="0" xfId="0" applyFont="1" applyAlignment="1">
      <alignment horizontal="right"/>
    </xf>
    <xf numFmtId="0" fontId="0" fillId="10" borderId="10" xfId="0" applyFont="1" applyFill="1" applyBorder="1" applyAlignment="1"/>
    <xf numFmtId="0" fontId="43" fillId="40" borderId="62" xfId="0" applyFont="1" applyFill="1" applyBorder="1" applyAlignment="1">
      <alignment horizontal="left" vertical="center"/>
    </xf>
    <xf numFmtId="0" fontId="10" fillId="10" borderId="10" xfId="0" applyFont="1" applyFill="1" applyBorder="1" applyAlignment="1">
      <alignment horizontal="left" vertical="top" wrapText="1"/>
    </xf>
    <xf numFmtId="0" fontId="8" fillId="0" borderId="0" xfId="0" applyFont="1" applyAlignment="1"/>
    <xf numFmtId="164" fontId="20" fillId="50" borderId="57" xfId="0" applyNumberFormat="1" applyFont="1" applyFill="1" applyBorder="1" applyAlignment="1">
      <alignment horizontal="right" vertical="center"/>
    </xf>
    <xf numFmtId="164" fontId="20" fillId="50" borderId="44" xfId="0" applyNumberFormat="1" applyFont="1" applyFill="1" applyBorder="1" applyAlignment="1">
      <alignment horizontal="right" vertical="center"/>
    </xf>
    <xf numFmtId="0" fontId="57" fillId="10" borderId="0" xfId="0" applyFont="1" applyFill="1" applyAlignment="1"/>
    <xf numFmtId="0" fontId="43" fillId="40" borderId="63" xfId="0" applyFont="1" applyFill="1" applyBorder="1" applyAlignment="1">
      <alignment horizontal="right" vertical="center"/>
    </xf>
    <xf numFmtId="0" fontId="22" fillId="43" borderId="46" xfId="0" applyFont="1" applyFill="1" applyBorder="1" applyAlignment="1">
      <alignment vertical="center"/>
    </xf>
    <xf numFmtId="0" fontId="23" fillId="44" borderId="59" xfId="0" applyFont="1" applyFill="1" applyBorder="1" applyAlignment="1">
      <alignment horizontal="right" vertical="center"/>
    </xf>
    <xf numFmtId="168" fontId="23" fillId="44" borderId="59" xfId="0" applyNumberFormat="1" applyFont="1" applyFill="1" applyBorder="1" applyAlignment="1">
      <alignment horizontal="right" vertical="center"/>
    </xf>
    <xf numFmtId="0" fontId="23" fillId="44" borderId="50" xfId="0" applyFont="1" applyFill="1" applyBorder="1" applyAlignment="1">
      <alignment horizontal="right" vertical="center"/>
    </xf>
    <xf numFmtId="0" fontId="2" fillId="12" borderId="10" xfId="0" applyFont="1" applyFill="1" applyBorder="1" applyAlignment="1">
      <alignment horizontal="left" vertical="top" wrapText="1"/>
    </xf>
    <xf numFmtId="0" fontId="41" fillId="10" borderId="10" xfId="0" applyFont="1" applyFill="1" applyBorder="1" applyAlignment="1">
      <alignment vertical="top" wrapText="1"/>
    </xf>
    <xf numFmtId="167" fontId="43" fillId="40" borderId="61" xfId="6" applyNumberFormat="1" applyFont="1" applyFill="1" applyBorder="1" applyAlignment="1">
      <alignment horizontal="right" vertical="center"/>
    </xf>
    <xf numFmtId="167" fontId="43" fillId="40" borderId="62" xfId="6" applyNumberFormat="1" applyFont="1" applyFill="1" applyBorder="1" applyAlignment="1">
      <alignment horizontal="right" vertical="center"/>
    </xf>
    <xf numFmtId="167" fontId="43" fillId="52" borderId="61" xfId="6" applyNumberFormat="1" applyFont="1" applyFill="1" applyBorder="1" applyAlignment="1">
      <alignment horizontal="right" vertical="center"/>
    </xf>
    <xf numFmtId="167" fontId="43" fillId="54" borderId="64" xfId="6" applyNumberFormat="1" applyFont="1" applyFill="1" applyBorder="1" applyAlignment="1">
      <alignment horizontal="right" vertical="center"/>
    </xf>
    <xf numFmtId="168" fontId="43" fillId="55" borderId="63" xfId="0" applyNumberFormat="1" applyFont="1" applyFill="1" applyBorder="1" applyAlignment="1">
      <alignment horizontal="right" vertical="center"/>
    </xf>
    <xf numFmtId="167" fontId="43" fillId="54" borderId="62" xfId="6" applyNumberFormat="1" applyFont="1" applyFill="1" applyBorder="1" applyAlignment="1">
      <alignment horizontal="right" vertical="center"/>
    </xf>
    <xf numFmtId="167" fontId="22" fillId="3" borderId="56" xfId="6" applyNumberFormat="1" applyFont="1" applyFill="1" applyBorder="1" applyAlignment="1" applyProtection="1">
      <alignment vertical="center"/>
      <protection locked="0"/>
    </xf>
    <xf numFmtId="0" fontId="1" fillId="0" borderId="0" xfId="0" applyFont="1" applyFill="1" applyAlignment="1"/>
    <xf numFmtId="0" fontId="35" fillId="0" borderId="10" xfId="0" applyFont="1" applyBorder="1" applyAlignment="1">
      <alignment vertical="center"/>
    </xf>
    <xf numFmtId="0" fontId="23" fillId="0" borderId="0" xfId="0" applyFont="1" applyAlignment="1"/>
    <xf numFmtId="0" fontId="7" fillId="56" borderId="0" xfId="0" applyFont="1" applyFill="1"/>
    <xf numFmtId="0" fontId="0" fillId="56" borderId="0" xfId="0" applyFont="1" applyFill="1" applyAlignment="1"/>
    <xf numFmtId="0" fontId="3" fillId="56" borderId="4" xfId="0" applyFont="1" applyFill="1" applyBorder="1"/>
    <xf numFmtId="0" fontId="9" fillId="56" borderId="4" xfId="0" applyFont="1" applyFill="1" applyBorder="1"/>
    <xf numFmtId="0" fontId="9" fillId="56" borderId="8" xfId="0" applyFont="1" applyFill="1" applyBorder="1" applyAlignment="1"/>
    <xf numFmtId="49" fontId="0" fillId="0" borderId="0" xfId="0" applyNumberFormat="1" applyFont="1"/>
    <xf numFmtId="49" fontId="23" fillId="0" borderId="0" xfId="0" applyNumberFormat="1" applyFont="1" applyAlignment="1">
      <alignment horizontal="right"/>
    </xf>
    <xf numFmtId="49" fontId="23" fillId="0" borderId="0" xfId="0" applyNumberFormat="1" applyFont="1"/>
    <xf numFmtId="0" fontId="0" fillId="0" borderId="0" xfId="0" applyFont="1" applyAlignment="1">
      <alignment horizontal="left"/>
    </xf>
    <xf numFmtId="0" fontId="23" fillId="0" borderId="0" xfId="0" applyFont="1"/>
    <xf numFmtId="0" fontId="10" fillId="0" borderId="19" xfId="0" applyFont="1" applyBorder="1" applyAlignment="1">
      <alignment vertical="center"/>
    </xf>
    <xf numFmtId="0" fontId="57" fillId="7" borderId="10" xfId="0" applyFont="1" applyFill="1" applyBorder="1" applyAlignment="1"/>
    <xf numFmtId="0" fontId="57" fillId="7" borderId="10" xfId="0" applyFont="1" applyFill="1" applyBorder="1" applyAlignment="1">
      <alignment horizontal="right"/>
    </xf>
    <xf numFmtId="0" fontId="1" fillId="0" borderId="0" xfId="0" applyFont="1"/>
    <xf numFmtId="0" fontId="22" fillId="57" borderId="46" xfId="0" applyFont="1" applyFill="1" applyBorder="1" applyAlignment="1">
      <alignment horizontal="left" vertical="center"/>
    </xf>
    <xf numFmtId="0" fontId="22" fillId="57" borderId="50" xfId="0" applyFont="1" applyFill="1" applyBorder="1" applyAlignment="1">
      <alignment horizontal="left" vertical="center"/>
    </xf>
    <xf numFmtId="0" fontId="22" fillId="57" borderId="59" xfId="0" applyFont="1" applyFill="1" applyBorder="1" applyAlignment="1">
      <alignment horizontal="right" vertical="center"/>
    </xf>
    <xf numFmtId="168" fontId="22" fillId="41" borderId="59" xfId="0" applyNumberFormat="1" applyFont="1" applyFill="1" applyBorder="1" applyAlignment="1">
      <alignment horizontal="right" vertical="center"/>
    </xf>
    <xf numFmtId="168" fontId="22" fillId="41" borderId="46" xfId="0" applyNumberFormat="1" applyFont="1" applyFill="1" applyBorder="1" applyAlignment="1">
      <alignment horizontal="right" vertical="center"/>
    </xf>
    <xf numFmtId="168" fontId="25" fillId="41" borderId="46" xfId="0" applyNumberFormat="1" applyFont="1" applyFill="1" applyBorder="1" applyAlignment="1">
      <alignment horizontal="right" vertical="center"/>
    </xf>
    <xf numFmtId="0" fontId="22" fillId="0" borderId="46" xfId="0" applyFont="1" applyFill="1" applyBorder="1" applyAlignment="1">
      <alignment horizontal="left" vertical="center"/>
    </xf>
    <xf numFmtId="0" fontId="22" fillId="0" borderId="50" xfId="0" applyFont="1" applyFill="1" applyBorder="1" applyAlignment="1">
      <alignment horizontal="left" vertical="center"/>
    </xf>
    <xf numFmtId="0" fontId="0" fillId="0" borderId="59" xfId="0" applyFont="1" applyFill="1" applyBorder="1" applyAlignment="1">
      <alignment horizontal="right" vertical="center"/>
    </xf>
    <xf numFmtId="168" fontId="3" fillId="0" borderId="65" xfId="0" applyNumberFormat="1" applyFont="1" applyFill="1" applyBorder="1" applyAlignment="1">
      <alignment vertical="top" wrapText="1"/>
    </xf>
    <xf numFmtId="168" fontId="3" fillId="0" borderId="10" xfId="0" applyNumberFormat="1" applyFont="1" applyFill="1" applyBorder="1" applyAlignment="1">
      <alignment vertical="top" wrapText="1"/>
    </xf>
    <xf numFmtId="168" fontId="24" fillId="0" borderId="50" xfId="0" applyNumberFormat="1" applyFont="1" applyFill="1" applyBorder="1" applyAlignment="1">
      <alignment horizontal="right" vertical="center"/>
    </xf>
    <xf numFmtId="0" fontId="22" fillId="0" borderId="59" xfId="0" applyFont="1" applyFill="1" applyBorder="1" applyAlignment="1">
      <alignment horizontal="right" vertical="center"/>
    </xf>
    <xf numFmtId="168" fontId="22" fillId="0" borderId="59" xfId="0" applyNumberFormat="1" applyFont="1" applyFill="1" applyBorder="1" applyAlignment="1">
      <alignment horizontal="right" vertical="center"/>
    </xf>
    <xf numFmtId="168" fontId="22" fillId="0" borderId="46" xfId="0" applyNumberFormat="1" applyFont="1" applyFill="1" applyBorder="1" applyAlignment="1">
      <alignment horizontal="right" vertical="center"/>
    </xf>
    <xf numFmtId="168" fontId="25" fillId="0" borderId="46" xfId="0" applyNumberFormat="1" applyFont="1" applyFill="1" applyBorder="1" applyAlignment="1">
      <alignment horizontal="right" vertical="center"/>
    </xf>
    <xf numFmtId="0" fontId="0" fillId="10" borderId="10" xfId="0" applyFont="1" applyFill="1" applyBorder="1" applyAlignment="1"/>
    <xf numFmtId="0" fontId="10" fillId="10" borderId="10" xfId="0" applyFont="1" applyFill="1" applyBorder="1" applyAlignment="1">
      <alignment horizontal="left" vertical="top" wrapText="1"/>
    </xf>
    <xf numFmtId="0" fontId="12" fillId="35" borderId="32" xfId="0" applyFont="1" applyFill="1" applyBorder="1" applyAlignment="1">
      <alignment horizontal="left" vertical="center" wrapText="1"/>
    </xf>
    <xf numFmtId="0" fontId="0" fillId="0" borderId="0" xfId="0" applyFont="1" applyAlignment="1" applyProtection="1">
      <protection locked="0"/>
    </xf>
    <xf numFmtId="0" fontId="0" fillId="47" borderId="69" xfId="0" applyFont="1" applyFill="1" applyBorder="1" applyAlignment="1">
      <alignment horizontal="right" vertical="center"/>
    </xf>
    <xf numFmtId="168" fontId="22" fillId="48" borderId="68" xfId="0" applyNumberFormat="1" applyFont="1" applyFill="1" applyBorder="1" applyAlignment="1">
      <alignment horizontal="right" vertical="center"/>
    </xf>
    <xf numFmtId="168" fontId="25" fillId="49" borderId="67" xfId="0" applyNumberFormat="1" applyFont="1" applyFill="1" applyBorder="1" applyAlignment="1">
      <alignment horizontal="right" vertical="center"/>
    </xf>
    <xf numFmtId="0" fontId="41" fillId="10" borderId="33" xfId="0" applyFont="1" applyFill="1" applyBorder="1" applyAlignment="1">
      <alignment vertical="top" wrapText="1"/>
    </xf>
    <xf numFmtId="0" fontId="19" fillId="58" borderId="71" xfId="0" applyFont="1" applyFill="1" applyBorder="1" applyAlignment="1">
      <alignment horizontal="center" vertical="center" wrapText="1"/>
    </xf>
    <xf numFmtId="0" fontId="3" fillId="10" borderId="72" xfId="0" applyFont="1" applyFill="1" applyBorder="1" applyAlignment="1">
      <alignment vertical="top"/>
    </xf>
    <xf numFmtId="0" fontId="41" fillId="26" borderId="10" xfId="0" applyFont="1" applyFill="1" applyBorder="1" applyAlignment="1">
      <alignment horizontal="left" vertical="top" wrapText="1"/>
    </xf>
    <xf numFmtId="0" fontId="54" fillId="6" borderId="17" xfId="0" applyFont="1" applyFill="1" applyBorder="1" applyAlignment="1">
      <alignment horizontal="left" vertical="center" wrapText="1"/>
    </xf>
    <xf numFmtId="0" fontId="13" fillId="6" borderId="14" xfId="0" applyFont="1" applyFill="1" applyBorder="1" applyAlignment="1">
      <alignment vertical="center"/>
    </xf>
    <xf numFmtId="0" fontId="54" fillId="6" borderId="17" xfId="0" applyFont="1" applyFill="1" applyBorder="1" applyAlignment="1" applyProtection="1">
      <alignment horizontal="left" vertical="center" wrapText="1"/>
      <protection hidden="1"/>
    </xf>
    <xf numFmtId="0" fontId="2" fillId="0" borderId="0" xfId="0" applyFont="1" applyAlignment="1" applyProtection="1">
      <alignment vertical="top"/>
      <protection hidden="1"/>
    </xf>
    <xf numFmtId="0" fontId="3" fillId="0" borderId="11" xfId="0" applyFont="1" applyBorder="1" applyAlignment="1" applyProtection="1">
      <alignment vertical="top"/>
      <protection hidden="1"/>
    </xf>
    <xf numFmtId="0" fontId="2" fillId="0" borderId="0" xfId="0" applyFont="1" applyAlignment="1" applyProtection="1">
      <alignment horizontal="right" vertical="center"/>
      <protection hidden="1"/>
    </xf>
    <xf numFmtId="0" fontId="35" fillId="0" borderId="10" xfId="0" applyFont="1" applyBorder="1" applyAlignment="1" applyProtection="1">
      <alignment vertical="center"/>
      <protection hidden="1"/>
    </xf>
    <xf numFmtId="0" fontId="3" fillId="0" borderId="10" xfId="0" applyFont="1" applyBorder="1" applyAlignment="1" applyProtection="1">
      <alignment vertical="top"/>
      <protection hidden="1"/>
    </xf>
    <xf numFmtId="0" fontId="35" fillId="7" borderId="10" xfId="0" applyFont="1" applyFill="1" applyBorder="1" applyAlignment="1" applyProtection="1">
      <alignment vertical="top"/>
      <protection hidden="1"/>
    </xf>
    <xf numFmtId="0" fontId="12" fillId="6" borderId="11" xfId="0" applyFont="1" applyFill="1" applyBorder="1" applyAlignment="1" applyProtection="1">
      <alignment vertical="center"/>
      <protection hidden="1"/>
    </xf>
    <xf numFmtId="0" fontId="31" fillId="7" borderId="10" xfId="0" applyFont="1" applyFill="1" applyBorder="1" applyAlignment="1" applyProtection="1">
      <alignment horizontal="right" vertical="center"/>
      <protection hidden="1"/>
    </xf>
    <xf numFmtId="0" fontId="3" fillId="7" borderId="10" xfId="0" applyFont="1" applyFill="1" applyBorder="1" applyAlignment="1" applyProtection="1">
      <alignment vertical="top"/>
      <protection hidden="1"/>
    </xf>
    <xf numFmtId="0" fontId="3" fillId="10" borderId="10" xfId="0" applyFont="1" applyFill="1" applyBorder="1" applyAlignment="1" applyProtection="1">
      <alignment vertical="top"/>
      <protection hidden="1"/>
    </xf>
    <xf numFmtId="0" fontId="35" fillId="10" borderId="10" xfId="0" applyFont="1" applyFill="1" applyBorder="1" applyAlignment="1" applyProtection="1">
      <alignment vertical="top"/>
      <protection hidden="1"/>
    </xf>
    <xf numFmtId="0" fontId="2" fillId="10" borderId="10" xfId="0" applyFont="1" applyFill="1" applyBorder="1" applyAlignment="1" applyProtection="1">
      <alignment horizontal="right" vertical="top"/>
      <protection hidden="1"/>
    </xf>
    <xf numFmtId="0" fontId="2" fillId="10" borderId="10" xfId="0" applyFont="1" applyFill="1" applyBorder="1" applyAlignment="1" applyProtection="1">
      <alignment horizontal="right" vertical="top" wrapText="1"/>
      <protection hidden="1"/>
    </xf>
    <xf numFmtId="0" fontId="35" fillId="10" borderId="10" xfId="0" applyFont="1" applyFill="1" applyBorder="1" applyAlignment="1" applyProtection="1">
      <alignment horizontal="left" vertical="center"/>
      <protection hidden="1"/>
    </xf>
    <xf numFmtId="0" fontId="41" fillId="17" borderId="10" xfId="0" applyFont="1" applyFill="1" applyBorder="1" applyAlignment="1" applyProtection="1">
      <alignment vertical="top" wrapText="1"/>
      <protection hidden="1"/>
    </xf>
    <xf numFmtId="0" fontId="52" fillId="22" borderId="10" xfId="0" applyFont="1" applyFill="1" applyBorder="1" applyAlignment="1" applyProtection="1">
      <alignment horizontal="left" vertical="top" wrapText="1"/>
      <protection hidden="1"/>
    </xf>
    <xf numFmtId="0" fontId="41" fillId="10" borderId="10" xfId="0" applyFont="1" applyFill="1" applyBorder="1" applyAlignment="1" applyProtection="1">
      <alignment vertical="top" wrapText="1"/>
      <protection hidden="1"/>
    </xf>
    <xf numFmtId="0" fontId="19" fillId="23" borderId="35" xfId="0" applyFont="1" applyFill="1" applyBorder="1" applyAlignment="1" applyProtection="1">
      <alignment horizontal="center" vertical="center" wrapText="1"/>
      <protection hidden="1"/>
    </xf>
    <xf numFmtId="0" fontId="49" fillId="23" borderId="28" xfId="0" applyFont="1" applyFill="1" applyBorder="1" applyAlignment="1" applyProtection="1">
      <alignment horizontal="center" vertical="center" wrapText="1"/>
      <protection hidden="1"/>
    </xf>
    <xf numFmtId="0" fontId="19" fillId="23" borderId="36" xfId="0" applyFont="1" applyFill="1" applyBorder="1" applyAlignment="1" applyProtection="1">
      <alignment horizontal="center" vertical="center" wrapText="1"/>
      <protection hidden="1"/>
    </xf>
    <xf numFmtId="0" fontId="49" fillId="23" borderId="36" xfId="0" applyFont="1" applyFill="1" applyBorder="1" applyAlignment="1" applyProtection="1">
      <alignment horizontal="center" vertical="center" wrapText="1"/>
      <protection hidden="1"/>
    </xf>
    <xf numFmtId="0" fontId="19" fillId="23" borderId="37" xfId="0" applyFont="1" applyFill="1" applyBorder="1" applyAlignment="1" applyProtection="1">
      <alignment horizontal="center" vertical="center" wrapText="1"/>
      <protection hidden="1"/>
    </xf>
    <xf numFmtId="0" fontId="19" fillId="23" borderId="38" xfId="0" applyFont="1" applyFill="1" applyBorder="1" applyAlignment="1" applyProtection="1">
      <alignment horizontal="center" vertical="center" wrapText="1"/>
      <protection hidden="1"/>
    </xf>
    <xf numFmtId="164" fontId="1" fillId="25" borderId="34" xfId="0" applyNumberFormat="1" applyFont="1" applyFill="1" applyBorder="1" applyAlignment="1" applyProtection="1">
      <alignment horizontal="right" vertical="center"/>
      <protection hidden="1"/>
    </xf>
    <xf numFmtId="164" fontId="1" fillId="25" borderId="39" xfId="0" applyNumberFormat="1" applyFont="1" applyFill="1" applyBorder="1" applyAlignment="1" applyProtection="1">
      <alignment horizontal="right" vertical="center"/>
      <protection hidden="1"/>
    </xf>
    <xf numFmtId="164" fontId="1" fillId="27" borderId="34" xfId="0" applyNumberFormat="1" applyFont="1" applyFill="1" applyBorder="1" applyAlignment="1" applyProtection="1">
      <alignment horizontal="right" vertical="center"/>
      <protection hidden="1"/>
    </xf>
    <xf numFmtId="164" fontId="1" fillId="27" borderId="39" xfId="0" applyNumberFormat="1" applyFont="1" applyFill="1" applyBorder="1" applyAlignment="1" applyProtection="1">
      <alignment horizontal="right" vertical="center"/>
      <protection hidden="1"/>
    </xf>
    <xf numFmtId="0" fontId="19" fillId="23" borderId="40" xfId="0" applyFont="1" applyFill="1" applyBorder="1" applyAlignment="1" applyProtection="1">
      <alignment horizontal="center" vertical="center" wrapText="1"/>
      <protection hidden="1"/>
    </xf>
    <xf numFmtId="0" fontId="19" fillId="23" borderId="41" xfId="0" applyFont="1" applyFill="1" applyBorder="1" applyAlignment="1" applyProtection="1">
      <alignment horizontal="center" vertical="center" wrapText="1"/>
      <protection hidden="1"/>
    </xf>
    <xf numFmtId="164" fontId="1" fillId="27" borderId="42" xfId="0" applyNumberFormat="1" applyFont="1" applyFill="1" applyBorder="1" applyAlignment="1" applyProtection="1">
      <alignment horizontal="right" vertical="center"/>
      <protection hidden="1"/>
    </xf>
    <xf numFmtId="164" fontId="1" fillId="27" borderId="43" xfId="0" applyNumberFormat="1" applyFont="1" applyFill="1" applyBorder="1" applyAlignment="1" applyProtection="1">
      <alignment horizontal="right" vertical="center"/>
      <protection hidden="1"/>
    </xf>
    <xf numFmtId="0" fontId="19" fillId="26" borderId="10" xfId="0" applyFont="1" applyFill="1" applyBorder="1" applyAlignment="1" applyProtection="1">
      <alignment horizontal="center" vertical="center" wrapText="1"/>
      <protection hidden="1"/>
    </xf>
    <xf numFmtId="164" fontId="1" fillId="13" borderId="10" xfId="0" applyNumberFormat="1" applyFont="1" applyFill="1" applyBorder="1" applyAlignment="1" applyProtection="1">
      <alignment horizontal="right" vertical="center"/>
      <protection hidden="1"/>
    </xf>
    <xf numFmtId="0" fontId="2" fillId="10" borderId="10" xfId="0" applyFont="1" applyFill="1" applyBorder="1" applyAlignment="1" applyProtection="1">
      <alignment horizontal="right" vertical="center"/>
      <protection hidden="1"/>
    </xf>
    <xf numFmtId="0" fontId="19" fillId="23" borderId="56" xfId="0" applyFont="1" applyFill="1" applyBorder="1" applyAlignment="1" applyProtection="1">
      <alignment horizontal="center" vertical="center" wrapText="1"/>
      <protection hidden="1"/>
    </xf>
    <xf numFmtId="164" fontId="20" fillId="50" borderId="57" xfId="0" applyNumberFormat="1" applyFont="1" applyFill="1" applyBorder="1" applyAlignment="1" applyProtection="1">
      <alignment horizontal="right" vertical="center"/>
      <protection hidden="1"/>
    </xf>
    <xf numFmtId="164" fontId="20" fillId="50" borderId="44" xfId="0" applyNumberFormat="1" applyFont="1" applyFill="1" applyBorder="1" applyAlignment="1" applyProtection="1">
      <alignment horizontal="right" vertical="center"/>
      <protection hidden="1"/>
    </xf>
    <xf numFmtId="0" fontId="35" fillId="10" borderId="10" xfId="0" applyFont="1" applyFill="1" applyBorder="1" applyAlignment="1" applyProtection="1">
      <alignment vertical="center"/>
      <protection hidden="1"/>
    </xf>
    <xf numFmtId="164" fontId="3" fillId="10" borderId="10" xfId="0" applyNumberFormat="1" applyFont="1" applyFill="1" applyBorder="1" applyAlignment="1" applyProtection="1">
      <alignment vertical="top"/>
      <protection hidden="1"/>
    </xf>
    <xf numFmtId="0" fontId="52" fillId="22" borderId="10" xfId="0" applyFont="1" applyFill="1" applyBorder="1" applyAlignment="1" applyProtection="1">
      <alignment vertical="top" wrapText="1"/>
      <protection hidden="1"/>
    </xf>
    <xf numFmtId="0" fontId="12" fillId="18" borderId="11" xfId="0" applyFont="1" applyFill="1" applyBorder="1" applyAlignment="1" applyProtection="1">
      <alignment vertical="top"/>
      <protection hidden="1"/>
    </xf>
    <xf numFmtId="0" fontId="12" fillId="16" borderId="10" xfId="0" applyFont="1" applyFill="1" applyBorder="1" applyAlignment="1" applyProtection="1">
      <alignment vertical="center"/>
      <protection hidden="1"/>
    </xf>
    <xf numFmtId="0" fontId="12" fillId="16" borderId="10" xfId="0" applyFont="1" applyFill="1" applyBorder="1" applyAlignment="1" applyProtection="1">
      <alignment vertical="top"/>
      <protection hidden="1"/>
    </xf>
    <xf numFmtId="9" fontId="2" fillId="24" borderId="58" xfId="6" applyFont="1" applyFill="1" applyBorder="1" applyAlignment="1" applyProtection="1">
      <alignment horizontal="center" vertical="center"/>
      <protection hidden="1"/>
    </xf>
    <xf numFmtId="164" fontId="3" fillId="10" borderId="53" xfId="0" applyNumberFormat="1" applyFont="1" applyFill="1" applyBorder="1" applyAlignment="1" applyProtection="1">
      <alignment vertical="top"/>
      <protection hidden="1"/>
    </xf>
    <xf numFmtId="0" fontId="52" fillId="17" borderId="10" xfId="0" applyFont="1" applyFill="1" applyBorder="1" applyAlignment="1" applyProtection="1">
      <alignment vertical="top" wrapText="1"/>
      <protection hidden="1"/>
    </xf>
    <xf numFmtId="0" fontId="3" fillId="17" borderId="10" xfId="0" applyFont="1" applyFill="1" applyBorder="1" applyAlignment="1" applyProtection="1">
      <alignment vertical="top" wrapText="1"/>
      <protection hidden="1"/>
    </xf>
    <xf numFmtId="0" fontId="22" fillId="30" borderId="48" xfId="0" applyFont="1" applyFill="1" applyBorder="1" applyAlignment="1" applyProtection="1">
      <alignment horizontal="right" vertical="center"/>
      <protection hidden="1"/>
    </xf>
    <xf numFmtId="167" fontId="22" fillId="3" borderId="56" xfId="6" applyNumberFormat="1" applyFont="1" applyFill="1" applyBorder="1" applyAlignment="1" applyProtection="1">
      <alignment vertical="center"/>
      <protection locked="0" hidden="1"/>
    </xf>
    <xf numFmtId="168" fontId="53" fillId="34" borderId="34" xfId="7" applyNumberFormat="1" applyFont="1" applyFill="1" applyBorder="1" applyAlignment="1" applyProtection="1">
      <alignment horizontal="right" vertical="center"/>
      <protection hidden="1"/>
    </xf>
    <xf numFmtId="168" fontId="0" fillId="34" borderId="34" xfId="7" applyNumberFormat="1" applyFont="1" applyFill="1" applyBorder="1" applyAlignment="1" applyProtection="1">
      <alignment vertical="center"/>
      <protection hidden="1"/>
    </xf>
    <xf numFmtId="0" fontId="3" fillId="0" borderId="15" xfId="0" applyFont="1" applyBorder="1" applyAlignment="1" applyProtection="1">
      <alignment vertical="top"/>
      <protection hidden="1"/>
    </xf>
    <xf numFmtId="164" fontId="3" fillId="0" borderId="7" xfId="0" applyNumberFormat="1" applyFont="1" applyBorder="1" applyAlignment="1" applyProtection="1">
      <alignment vertical="top"/>
      <protection hidden="1"/>
    </xf>
    <xf numFmtId="164" fontId="3" fillId="0" borderId="1" xfId="0" applyNumberFormat="1" applyFont="1" applyBorder="1" applyAlignment="1" applyProtection="1">
      <alignment vertical="top"/>
      <protection hidden="1"/>
    </xf>
    <xf numFmtId="164" fontId="3" fillId="0" borderId="2" xfId="0" applyNumberFormat="1" applyFont="1" applyBorder="1" applyAlignment="1" applyProtection="1">
      <alignment vertical="top"/>
      <protection hidden="1"/>
    </xf>
    <xf numFmtId="0" fontId="3" fillId="0" borderId="2" xfId="0" applyFont="1" applyBorder="1" applyAlignment="1" applyProtection="1">
      <alignment vertical="top"/>
      <protection hidden="1"/>
    </xf>
    <xf numFmtId="0" fontId="3" fillId="0" borderId="1" xfId="0" applyFont="1" applyBorder="1" applyAlignment="1" applyProtection="1">
      <alignment vertical="top"/>
      <protection hidden="1"/>
    </xf>
    <xf numFmtId="0" fontId="12" fillId="18" borderId="17" xfId="0" applyFont="1" applyFill="1" applyBorder="1" applyAlignment="1" applyProtection="1">
      <alignment vertical="top"/>
      <protection hidden="1"/>
    </xf>
    <xf numFmtId="0" fontId="10" fillId="0" borderId="19" xfId="0" applyFont="1" applyBorder="1" applyAlignment="1" applyProtection="1">
      <alignment vertical="center"/>
      <protection hidden="1"/>
    </xf>
    <xf numFmtId="0" fontId="3" fillId="11" borderId="10" xfId="0" applyFont="1" applyFill="1" applyBorder="1" applyAlignment="1" applyProtection="1">
      <alignment vertical="top" wrapText="1"/>
      <protection hidden="1"/>
    </xf>
    <xf numFmtId="0" fontId="21" fillId="22" borderId="13" xfId="0" applyFont="1" applyFill="1" applyBorder="1" applyAlignment="1" applyProtection="1">
      <alignment vertical="top" wrapText="1"/>
      <protection hidden="1"/>
    </xf>
    <xf numFmtId="0" fontId="21" fillId="22" borderId="10" xfId="0" applyFont="1" applyFill="1" applyBorder="1" applyAlignment="1" applyProtection="1">
      <alignment vertical="top" wrapText="1"/>
      <protection hidden="1"/>
    </xf>
    <xf numFmtId="0" fontId="21" fillId="22" borderId="32" xfId="0" applyFont="1" applyFill="1" applyBorder="1" applyAlignment="1" applyProtection="1">
      <alignment vertical="top" wrapText="1"/>
      <protection hidden="1"/>
    </xf>
    <xf numFmtId="0" fontId="21" fillId="22" borderId="5" xfId="0" applyFont="1" applyFill="1" applyBorder="1" applyAlignment="1" applyProtection="1">
      <alignment vertical="top" wrapText="1"/>
      <protection hidden="1"/>
    </xf>
    <xf numFmtId="0" fontId="3" fillId="7" borderId="3" xfId="0" applyFont="1" applyFill="1" applyBorder="1" applyAlignment="1" applyProtection="1">
      <alignment vertical="top"/>
      <protection hidden="1"/>
    </xf>
    <xf numFmtId="0" fontId="12" fillId="6" borderId="11" xfId="0" applyFont="1" applyFill="1" applyBorder="1" applyAlignment="1" applyProtection="1">
      <alignment vertical="center" wrapText="1"/>
      <protection hidden="1"/>
    </xf>
    <xf numFmtId="0" fontId="3" fillId="0" borderId="17" xfId="0" applyFont="1" applyBorder="1" applyAlignment="1" applyProtection="1">
      <alignment vertical="top"/>
      <protection hidden="1"/>
    </xf>
    <xf numFmtId="0" fontId="12" fillId="16" borderId="10" xfId="0" applyFont="1" applyFill="1" applyBorder="1" applyAlignment="1" applyProtection="1">
      <alignment vertical="center" wrapText="1"/>
      <protection hidden="1"/>
    </xf>
    <xf numFmtId="0" fontId="29" fillId="17" borderId="10" xfId="1" applyFill="1" applyBorder="1" applyAlignment="1" applyProtection="1">
      <alignment horizontal="left" vertical="top" wrapText="1"/>
      <protection hidden="1"/>
    </xf>
    <xf numFmtId="0" fontId="1" fillId="17" borderId="10" xfId="0" applyFont="1" applyFill="1" applyBorder="1" applyAlignment="1" applyProtection="1">
      <alignment horizontal="left" vertical="top" wrapText="1"/>
      <protection hidden="1"/>
    </xf>
    <xf numFmtId="0" fontId="12" fillId="29" borderId="34" xfId="0" applyFont="1" applyFill="1" applyBorder="1" applyAlignment="1" applyProtection="1">
      <alignment horizontal="center" vertical="top"/>
      <protection hidden="1"/>
    </xf>
    <xf numFmtId="0" fontId="10" fillId="10" borderId="10" xfId="0" applyFont="1" applyFill="1" applyBorder="1" applyAlignment="1" applyProtection="1">
      <alignment horizontal="left" vertical="top" wrapText="1"/>
      <protection hidden="1"/>
    </xf>
    <xf numFmtId="0" fontId="0" fillId="34" borderId="45" xfId="0" applyFont="1" applyFill="1" applyBorder="1" applyAlignment="1" applyProtection="1">
      <alignment horizontal="right" vertical="center"/>
      <protection hidden="1"/>
    </xf>
    <xf numFmtId="168" fontId="24" fillId="36" borderId="49" xfId="0" applyNumberFormat="1" applyFont="1" applyFill="1" applyBorder="1" applyAlignment="1" applyProtection="1">
      <alignment horizontal="right" vertical="center"/>
      <protection hidden="1"/>
    </xf>
    <xf numFmtId="0" fontId="22" fillId="31" borderId="34" xfId="0" applyFont="1" applyFill="1" applyBorder="1" applyAlignment="1" applyProtection="1">
      <alignment horizontal="right" vertical="center"/>
      <protection hidden="1"/>
    </xf>
    <xf numFmtId="168" fontId="2" fillId="37" borderId="52" xfId="0" applyNumberFormat="1" applyFont="1" applyFill="1" applyBorder="1" applyAlignment="1" applyProtection="1">
      <alignment horizontal="right" vertical="center"/>
      <protection hidden="1"/>
    </xf>
    <xf numFmtId="0" fontId="0" fillId="34" borderId="59" xfId="0" applyFont="1" applyFill="1" applyBorder="1" applyAlignment="1" applyProtection="1">
      <alignment horizontal="right" vertical="center"/>
      <protection hidden="1"/>
    </xf>
    <xf numFmtId="0" fontId="22" fillId="0" borderId="46" xfId="0" applyFont="1" applyFill="1" applyBorder="1" applyAlignment="1" applyProtection="1">
      <alignment horizontal="left" vertical="center"/>
      <protection hidden="1"/>
    </xf>
    <xf numFmtId="0" fontId="22" fillId="0" borderId="50" xfId="0" applyFont="1" applyFill="1" applyBorder="1" applyAlignment="1" applyProtection="1">
      <alignment horizontal="left" vertical="center"/>
      <protection hidden="1"/>
    </xf>
    <xf numFmtId="0" fontId="0" fillId="0" borderId="59" xfId="0" applyFont="1" applyFill="1" applyBorder="1" applyAlignment="1" applyProtection="1">
      <alignment horizontal="right" vertical="center"/>
      <protection hidden="1"/>
    </xf>
    <xf numFmtId="168" fontId="3" fillId="0" borderId="10" xfId="0" applyNumberFormat="1" applyFont="1" applyFill="1" applyBorder="1" applyAlignment="1" applyProtection="1">
      <alignment vertical="top" wrapText="1"/>
      <protection hidden="1"/>
    </xf>
    <xf numFmtId="166" fontId="24" fillId="0" borderId="50" xfId="0" applyNumberFormat="1" applyFont="1" applyFill="1" applyBorder="1" applyAlignment="1" applyProtection="1">
      <alignment horizontal="right" vertical="center"/>
      <protection hidden="1"/>
    </xf>
    <xf numFmtId="0" fontId="10" fillId="7" borderId="10" xfId="0" applyFont="1" applyFill="1" applyBorder="1" applyAlignment="1" applyProtection="1">
      <alignment horizontal="left" vertical="top" wrapText="1"/>
      <protection hidden="1"/>
    </xf>
    <xf numFmtId="0" fontId="43" fillId="40" borderId="61" xfId="0" applyFont="1" applyFill="1" applyBorder="1" applyAlignment="1" applyProtection="1">
      <alignment horizontal="right" vertical="center"/>
      <protection hidden="1"/>
    </xf>
    <xf numFmtId="0" fontId="2" fillId="10" borderId="10" xfId="0" applyFont="1" applyFill="1" applyBorder="1" applyAlignment="1" applyProtection="1">
      <alignment horizontal="left" vertical="center" wrapText="1"/>
      <protection hidden="1"/>
    </xf>
    <xf numFmtId="0" fontId="10" fillId="10" borderId="10" xfId="0" applyFont="1" applyFill="1" applyBorder="1" applyAlignment="1" applyProtection="1">
      <alignment vertical="top" wrapText="1"/>
      <protection hidden="1"/>
    </xf>
    <xf numFmtId="0" fontId="0" fillId="10" borderId="10" xfId="0" applyFont="1" applyFill="1" applyBorder="1" applyAlignment="1" applyProtection="1">
      <protection hidden="1"/>
    </xf>
    <xf numFmtId="0" fontId="39" fillId="10" borderId="10" xfId="0" applyFont="1" applyFill="1" applyBorder="1" applyAlignment="1" applyProtection="1">
      <alignment horizontal="left" vertical="top" wrapText="1"/>
      <protection hidden="1"/>
    </xf>
    <xf numFmtId="0" fontId="39" fillId="10" borderId="10" xfId="0" applyFont="1" applyFill="1" applyBorder="1" applyAlignment="1" applyProtection="1">
      <alignment horizontal="right" vertical="top" wrapText="1"/>
      <protection hidden="1"/>
    </xf>
    <xf numFmtId="0" fontId="26" fillId="10" borderId="10" xfId="0" applyFont="1" applyFill="1" applyBorder="1" applyAlignment="1" applyProtection="1">
      <alignment horizontal="left" vertical="top" wrapText="1"/>
      <protection hidden="1"/>
    </xf>
    <xf numFmtId="0" fontId="3" fillId="0" borderId="14" xfId="0" applyFont="1" applyBorder="1" applyAlignment="1" applyProtection="1">
      <alignment horizontal="left" vertical="top"/>
      <protection hidden="1"/>
    </xf>
    <xf numFmtId="0" fontId="3" fillId="0" borderId="14" xfId="0" applyFont="1" applyBorder="1" applyAlignment="1" applyProtection="1">
      <alignment horizontal="center" vertical="top"/>
      <protection hidden="1"/>
    </xf>
    <xf numFmtId="0" fontId="10" fillId="0" borderId="14" xfId="0" applyFont="1" applyBorder="1" applyAlignment="1" applyProtection="1">
      <alignment vertical="top" wrapText="1"/>
      <protection hidden="1"/>
    </xf>
    <xf numFmtId="0" fontId="3" fillId="0" borderId="3" xfId="0" applyFont="1" applyBorder="1" applyAlignment="1" applyProtection="1">
      <alignment vertical="top"/>
      <protection hidden="1"/>
    </xf>
    <xf numFmtId="0" fontId="26" fillId="0" borderId="3" xfId="0" applyFont="1" applyBorder="1" applyAlignment="1" applyProtection="1">
      <alignment vertical="top"/>
      <protection hidden="1"/>
    </xf>
    <xf numFmtId="0" fontId="0" fillId="0" borderId="10" xfId="0" applyFont="1" applyBorder="1" applyAlignment="1" applyProtection="1">
      <protection hidden="1"/>
    </xf>
    <xf numFmtId="0" fontId="0" fillId="33" borderId="45" xfId="0" applyFont="1" applyFill="1" applyBorder="1" applyAlignment="1" applyProtection="1">
      <alignment horizontal="right" vertical="center"/>
      <protection hidden="1"/>
    </xf>
    <xf numFmtId="0" fontId="22" fillId="60" borderId="34" xfId="0" applyFont="1" applyFill="1" applyBorder="1" applyAlignment="1" applyProtection="1">
      <alignment horizontal="right" vertical="center"/>
      <protection hidden="1"/>
    </xf>
    <xf numFmtId="0" fontId="0" fillId="33" borderId="59" xfId="0" applyFont="1" applyFill="1" applyBorder="1" applyAlignment="1" applyProtection="1">
      <alignment horizontal="right" vertical="center"/>
      <protection hidden="1"/>
    </xf>
    <xf numFmtId="0" fontId="22" fillId="0" borderId="59" xfId="0" applyFont="1" applyFill="1" applyBorder="1" applyAlignment="1" applyProtection="1">
      <alignment horizontal="right" vertical="center"/>
      <protection hidden="1"/>
    </xf>
    <xf numFmtId="168" fontId="22" fillId="0" borderId="59" xfId="0" applyNumberFormat="1" applyFont="1" applyFill="1" applyBorder="1" applyAlignment="1" applyProtection="1">
      <alignment horizontal="right" vertical="center"/>
      <protection hidden="1"/>
    </xf>
    <xf numFmtId="168" fontId="22" fillId="0" borderId="46" xfId="0" applyNumberFormat="1" applyFont="1" applyFill="1" applyBorder="1" applyAlignment="1" applyProtection="1">
      <alignment horizontal="right" vertical="center"/>
      <protection hidden="1"/>
    </xf>
    <xf numFmtId="168" fontId="25" fillId="0" borderId="46" xfId="0" applyNumberFormat="1" applyFont="1" applyFill="1" applyBorder="1" applyAlignment="1" applyProtection="1">
      <alignment horizontal="right" vertical="center"/>
      <protection hidden="1"/>
    </xf>
    <xf numFmtId="167" fontId="43" fillId="40" borderId="61" xfId="6" applyNumberFormat="1" applyFont="1" applyFill="1" applyBorder="1" applyAlignment="1" applyProtection="1">
      <alignment horizontal="right" vertical="center"/>
      <protection hidden="1"/>
    </xf>
    <xf numFmtId="167" fontId="43" fillId="40" borderId="62" xfId="6" applyNumberFormat="1" applyFont="1" applyFill="1" applyBorder="1" applyAlignment="1" applyProtection="1">
      <alignment horizontal="right" vertical="center"/>
      <protection hidden="1"/>
    </xf>
    <xf numFmtId="167" fontId="43" fillId="54" borderId="64" xfId="6" applyNumberFormat="1" applyFont="1" applyFill="1" applyBorder="1" applyAlignment="1" applyProtection="1">
      <alignment horizontal="right" vertical="center"/>
      <protection hidden="1"/>
    </xf>
    <xf numFmtId="0" fontId="2" fillId="10" borderId="10" xfId="0" applyFont="1" applyFill="1" applyBorder="1" applyAlignment="1" applyProtection="1">
      <alignment vertical="top"/>
      <protection hidden="1"/>
    </xf>
    <xf numFmtId="0" fontId="3" fillId="10" borderId="10" xfId="0" applyFont="1" applyFill="1" applyBorder="1" applyAlignment="1" applyProtection="1">
      <alignment horizontal="left" vertical="top"/>
      <protection hidden="1"/>
    </xf>
    <xf numFmtId="0" fontId="0" fillId="0" borderId="0" xfId="0" applyFont="1" applyAlignment="1" applyProtection="1">
      <protection hidden="1"/>
    </xf>
    <xf numFmtId="0" fontId="41" fillId="26" borderId="10" xfId="0" applyFont="1" applyFill="1" applyBorder="1" applyAlignment="1" applyProtection="1">
      <alignment horizontal="left" vertical="top" wrapText="1"/>
      <protection hidden="1"/>
    </xf>
    <xf numFmtId="0" fontId="12" fillId="26" borderId="10" xfId="0" applyFont="1" applyFill="1" applyBorder="1" applyAlignment="1" applyProtection="1">
      <alignment vertical="top" wrapText="1"/>
      <protection hidden="1"/>
    </xf>
    <xf numFmtId="0" fontId="3" fillId="7" borderId="2" xfId="0" applyFont="1" applyFill="1" applyBorder="1" applyAlignment="1" applyProtection="1">
      <alignment vertical="top"/>
      <protection hidden="1"/>
    </xf>
    <xf numFmtId="0" fontId="41" fillId="10" borderId="33" xfId="0" applyFont="1" applyFill="1" applyBorder="1" applyAlignment="1" applyProtection="1">
      <alignment vertical="top" wrapText="1"/>
      <protection hidden="1"/>
    </xf>
    <xf numFmtId="0" fontId="19" fillId="58" borderId="71" xfId="0" applyFont="1" applyFill="1" applyBorder="1" applyAlignment="1" applyProtection="1">
      <alignment horizontal="center" vertical="center" wrapText="1"/>
      <protection hidden="1"/>
    </xf>
    <xf numFmtId="0" fontId="3" fillId="10" borderId="72" xfId="0" applyFont="1" applyFill="1" applyBorder="1" applyAlignment="1" applyProtection="1">
      <alignment vertical="top"/>
      <protection hidden="1"/>
    </xf>
    <xf numFmtId="0" fontId="3" fillId="0" borderId="10" xfId="0" applyFont="1" applyFill="1" applyBorder="1" applyAlignment="1" applyProtection="1">
      <alignment vertical="top"/>
      <protection hidden="1"/>
    </xf>
    <xf numFmtId="0" fontId="3" fillId="0" borderId="2" xfId="0" applyFont="1" applyFill="1" applyBorder="1" applyAlignment="1" applyProtection="1">
      <alignment vertical="top"/>
      <protection hidden="1"/>
    </xf>
    <xf numFmtId="0" fontId="0" fillId="7" borderId="0" xfId="0" applyFont="1" applyFill="1" applyAlignment="1" applyProtection="1">
      <protection hidden="1"/>
    </xf>
    <xf numFmtId="0" fontId="2" fillId="0" borderId="10" xfId="0" applyFont="1" applyBorder="1" applyAlignment="1" applyProtection="1">
      <alignment vertical="top"/>
      <protection hidden="1"/>
    </xf>
    <xf numFmtId="0" fontId="3" fillId="0" borderId="10" xfId="0" applyFont="1" applyBorder="1" applyAlignment="1" applyProtection="1">
      <alignment horizontal="left" vertical="top" wrapText="1"/>
      <protection hidden="1"/>
    </xf>
    <xf numFmtId="0" fontId="3" fillId="7" borderId="1" xfId="0" applyFont="1" applyFill="1" applyBorder="1" applyAlignment="1" applyProtection="1">
      <alignment vertical="top"/>
      <protection hidden="1"/>
    </xf>
    <xf numFmtId="0" fontId="3" fillId="0" borderId="1" xfId="0" applyFont="1" applyBorder="1" applyAlignment="1" applyProtection="1">
      <alignment horizontal="left" vertical="top" wrapText="1"/>
      <protection hidden="1"/>
    </xf>
    <xf numFmtId="0" fontId="4" fillId="0" borderId="10" xfId="0" applyFont="1" applyBorder="1" applyAlignment="1" applyProtection="1">
      <alignment vertical="top"/>
      <protection hidden="1"/>
    </xf>
    <xf numFmtId="0" fontId="3" fillId="10" borderId="10" xfId="0" applyFont="1" applyFill="1" applyBorder="1" applyAlignment="1" applyProtection="1">
      <alignment horizontal="left" vertical="top" wrapText="1"/>
      <protection hidden="1"/>
    </xf>
    <xf numFmtId="0" fontId="12" fillId="28" borderId="10" xfId="0" applyFont="1" applyFill="1" applyBorder="1" applyAlignment="1" applyProtection="1">
      <alignment vertical="center"/>
      <protection hidden="1"/>
    </xf>
    <xf numFmtId="0" fontId="12" fillId="21" borderId="10" xfId="0" applyFont="1" applyFill="1" applyBorder="1" applyAlignment="1" applyProtection="1">
      <alignment vertical="top"/>
      <protection hidden="1"/>
    </xf>
    <xf numFmtId="0" fontId="3" fillId="21" borderId="10" xfId="0" applyFont="1" applyFill="1" applyBorder="1" applyAlignment="1" applyProtection="1">
      <alignment horizontal="left" vertical="top" wrapText="1"/>
      <protection hidden="1"/>
    </xf>
    <xf numFmtId="0" fontId="29" fillId="12" borderId="10" xfId="1" applyFill="1" applyBorder="1" applyAlignment="1" applyProtection="1">
      <alignment horizontal="left" vertical="top"/>
      <protection hidden="1"/>
    </xf>
    <xf numFmtId="0" fontId="18" fillId="12" borderId="10" xfId="0" applyFont="1" applyFill="1" applyBorder="1" applyAlignment="1" applyProtection="1">
      <alignment horizontal="left" vertical="top"/>
      <protection hidden="1"/>
    </xf>
    <xf numFmtId="0" fontId="2" fillId="12" borderId="10" xfId="0" applyFont="1" applyFill="1" applyBorder="1" applyAlignment="1" applyProtection="1">
      <alignment horizontal="right" vertical="top"/>
      <protection hidden="1"/>
    </xf>
    <xf numFmtId="0" fontId="3" fillId="3" borderId="21" xfId="0" applyFont="1" applyFill="1" applyBorder="1" applyAlignment="1" applyProtection="1">
      <alignment horizontal="left" vertical="top" wrapText="1"/>
      <protection locked="0" hidden="1"/>
    </xf>
    <xf numFmtId="0" fontId="10" fillId="12" borderId="10" xfId="0" applyFont="1" applyFill="1" applyBorder="1" applyAlignment="1" applyProtection="1">
      <alignment vertical="center" wrapText="1"/>
      <protection hidden="1"/>
    </xf>
    <xf numFmtId="0" fontId="1" fillId="3" borderId="21" xfId="0" applyFont="1" applyFill="1" applyBorder="1" applyAlignment="1" applyProtection="1">
      <alignment horizontal="left" vertical="top" wrapText="1"/>
      <protection locked="0" hidden="1"/>
    </xf>
    <xf numFmtId="0" fontId="2" fillId="9" borderId="10" xfId="0" applyFont="1" applyFill="1" applyBorder="1" applyAlignment="1" applyProtection="1">
      <alignment horizontal="right" vertical="center"/>
      <protection hidden="1"/>
    </xf>
    <xf numFmtId="0" fontId="31" fillId="12" borderId="10" xfId="0" applyFont="1" applyFill="1" applyBorder="1" applyAlignment="1" applyProtection="1">
      <alignment horizontal="right" vertical="top"/>
      <protection hidden="1"/>
    </xf>
    <xf numFmtId="0" fontId="2" fillId="12" borderId="10" xfId="0" applyFont="1" applyFill="1" applyBorder="1" applyAlignment="1" applyProtection="1">
      <alignment horizontal="right" vertical="top" wrapText="1"/>
      <protection hidden="1"/>
    </xf>
    <xf numFmtId="0" fontId="3" fillId="17" borderId="10" xfId="0" applyFont="1" applyFill="1" applyBorder="1" applyAlignment="1" applyProtection="1">
      <alignment horizontal="right" vertical="top" wrapText="1"/>
      <protection hidden="1"/>
    </xf>
    <xf numFmtId="0" fontId="0" fillId="10" borderId="10" xfId="0" applyFont="1" applyFill="1" applyBorder="1" applyAlignment="1" applyProtection="1">
      <protection hidden="1"/>
    </xf>
    <xf numFmtId="0" fontId="2" fillId="12" borderId="10" xfId="0" applyFont="1" applyFill="1" applyBorder="1" applyAlignment="1" applyProtection="1">
      <alignment horizontal="right" vertical="center"/>
      <protection hidden="1"/>
    </xf>
    <xf numFmtId="0" fontId="2" fillId="12" borderId="30" xfId="0" applyFont="1" applyFill="1" applyBorder="1" applyAlignment="1" applyProtection="1">
      <alignment horizontal="right" vertical="top" wrapText="1"/>
      <protection hidden="1"/>
    </xf>
    <xf numFmtId="0" fontId="3" fillId="11" borderId="10" xfId="0" applyFont="1" applyFill="1" applyBorder="1" applyAlignment="1" applyProtection="1">
      <alignment horizontal="left" vertical="top" wrapText="1"/>
      <protection hidden="1"/>
    </xf>
    <xf numFmtId="0" fontId="0" fillId="7" borderId="10" xfId="0" applyFont="1" applyFill="1" applyBorder="1" applyAlignment="1" applyProtection="1">
      <protection hidden="1"/>
    </xf>
    <xf numFmtId="0" fontId="39" fillId="7" borderId="0" xfId="0" applyFont="1" applyFill="1" applyAlignment="1" applyProtection="1">
      <alignment horizontal="left" vertical="center" wrapText="1"/>
      <protection hidden="1"/>
    </xf>
    <xf numFmtId="0" fontId="3" fillId="2" borderId="10" xfId="0" applyFont="1" applyFill="1" applyBorder="1" applyAlignment="1" applyProtection="1">
      <alignment horizontal="left" vertical="top" wrapText="1"/>
      <protection hidden="1"/>
    </xf>
    <xf numFmtId="0" fontId="3" fillId="2" borderId="10" xfId="0" applyFont="1" applyFill="1" applyBorder="1" applyAlignment="1" applyProtection="1">
      <alignment vertical="top"/>
      <protection hidden="1"/>
    </xf>
    <xf numFmtId="0" fontId="4" fillId="10" borderId="10" xfId="0" applyFont="1" applyFill="1" applyBorder="1" applyAlignment="1" applyProtection="1">
      <alignment vertical="top"/>
      <protection hidden="1"/>
    </xf>
    <xf numFmtId="0" fontId="3" fillId="12" borderId="10" xfId="0" applyFont="1" applyFill="1" applyBorder="1" applyAlignment="1" applyProtection="1">
      <alignment horizontal="left" vertical="top" wrapText="1"/>
      <protection hidden="1"/>
    </xf>
    <xf numFmtId="0" fontId="3" fillId="12" borderId="10" xfId="0" applyFont="1" applyFill="1" applyBorder="1" applyAlignment="1" applyProtection="1">
      <alignment vertical="top"/>
      <protection hidden="1"/>
    </xf>
    <xf numFmtId="0" fontId="2" fillId="12" borderId="10" xfId="0" applyFont="1" applyFill="1" applyBorder="1" applyAlignment="1" applyProtection="1">
      <alignment vertical="top"/>
      <protection hidden="1"/>
    </xf>
    <xf numFmtId="0" fontId="10" fillId="12" borderId="10" xfId="0" applyFont="1" applyFill="1" applyBorder="1" applyAlignment="1" applyProtection="1">
      <alignment horizontal="left" vertical="center" wrapText="1"/>
      <protection hidden="1"/>
    </xf>
    <xf numFmtId="0" fontId="3" fillId="12" borderId="10" xfId="0" applyFont="1" applyFill="1" applyBorder="1" applyAlignment="1" applyProtection="1">
      <alignment horizontal="left" vertical="top"/>
      <protection hidden="1"/>
    </xf>
    <xf numFmtId="0" fontId="3" fillId="7" borderId="10" xfId="0" applyFont="1" applyFill="1" applyBorder="1" applyAlignment="1" applyProtection="1">
      <alignment horizontal="left" vertical="top" wrapText="1"/>
      <protection hidden="1"/>
    </xf>
    <xf numFmtId="0" fontId="12" fillId="18" borderId="10" xfId="0" applyFont="1" applyFill="1" applyBorder="1" applyAlignment="1" applyProtection="1">
      <alignment vertical="top"/>
      <protection hidden="1"/>
    </xf>
    <xf numFmtId="0" fontId="29" fillId="17" borderId="10" xfId="1" applyFill="1" applyBorder="1" applyAlignment="1" applyProtection="1">
      <alignment horizontal="left" vertical="top" wrapText="1"/>
      <protection locked="0" hidden="1"/>
    </xf>
    <xf numFmtId="0" fontId="8" fillId="10" borderId="0" xfId="0" applyFont="1" applyFill="1" applyAlignment="1" applyProtection="1">
      <alignment vertical="top"/>
      <protection hidden="1"/>
    </xf>
    <xf numFmtId="0" fontId="0" fillId="10" borderId="10" xfId="0" applyFont="1" applyFill="1" applyBorder="1" applyAlignment="1" applyProtection="1">
      <alignment horizontal="left"/>
      <protection hidden="1"/>
    </xf>
    <xf numFmtId="0" fontId="0" fillId="7" borderId="10" xfId="0" applyFont="1" applyFill="1" applyBorder="1" applyAlignment="1" applyProtection="1">
      <alignment horizontal="left"/>
      <protection hidden="1"/>
    </xf>
    <xf numFmtId="0" fontId="13" fillId="6" borderId="14" xfId="0" applyFont="1" applyFill="1" applyBorder="1" applyAlignment="1" applyProtection="1">
      <alignment vertical="center"/>
      <protection hidden="1"/>
    </xf>
    <xf numFmtId="0" fontId="13" fillId="18" borderId="10" xfId="0" applyFont="1" applyFill="1" applyBorder="1" applyAlignment="1" applyProtection="1">
      <alignment vertical="top"/>
      <protection hidden="1"/>
    </xf>
    <xf numFmtId="0" fontId="1" fillId="7" borderId="10" xfId="0" applyFont="1" applyFill="1" applyBorder="1" applyAlignment="1" applyProtection="1">
      <alignment vertical="top"/>
      <protection hidden="1"/>
    </xf>
    <xf numFmtId="0" fontId="38" fillId="10" borderId="10" xfId="5" applyFill="1" applyBorder="1" applyAlignment="1" applyProtection="1">
      <alignment vertical="top"/>
      <protection locked="0" hidden="1"/>
    </xf>
    <xf numFmtId="0" fontId="13" fillId="16" borderId="10" xfId="0" applyFont="1" applyFill="1" applyBorder="1" applyAlignment="1" applyProtection="1">
      <alignment vertical="top"/>
      <protection hidden="1"/>
    </xf>
    <xf numFmtId="0" fontId="1" fillId="10" borderId="10" xfId="0" applyFont="1" applyFill="1" applyBorder="1" applyAlignment="1" applyProtection="1">
      <alignment vertical="top"/>
      <protection hidden="1"/>
    </xf>
    <xf numFmtId="0" fontId="6" fillId="12" borderId="10" xfId="0" applyFont="1" applyFill="1" applyBorder="1" applyAlignment="1" applyProtection="1">
      <alignment horizontal="right" vertical="center"/>
      <protection hidden="1"/>
    </xf>
    <xf numFmtId="0" fontId="6" fillId="12" borderId="10" xfId="0" applyFont="1" applyFill="1" applyBorder="1" applyAlignment="1" applyProtection="1">
      <alignment horizontal="right" vertical="top"/>
      <protection hidden="1"/>
    </xf>
    <xf numFmtId="0" fontId="1" fillId="11" borderId="10" xfId="0" applyFont="1" applyFill="1" applyBorder="1" applyAlignment="1" applyProtection="1">
      <alignment vertical="center"/>
      <protection locked="0" hidden="1"/>
    </xf>
    <xf numFmtId="0" fontId="38" fillId="10" borderId="10" xfId="5" applyFill="1" applyBorder="1" applyAlignment="1" applyProtection="1">
      <alignment vertical="top"/>
      <protection hidden="1"/>
    </xf>
    <xf numFmtId="0" fontId="1" fillId="10" borderId="10" xfId="0" applyFont="1" applyFill="1" applyBorder="1" applyAlignment="1" applyProtection="1">
      <alignment vertical="center"/>
      <protection hidden="1"/>
    </xf>
    <xf numFmtId="0" fontId="32" fillId="11" borderId="10" xfId="0" applyFont="1" applyFill="1" applyBorder="1" applyAlignment="1" applyProtection="1">
      <alignment vertical="center"/>
      <protection locked="0" hidden="1"/>
    </xf>
    <xf numFmtId="0" fontId="1" fillId="12" borderId="10" xfId="0" applyFont="1" applyFill="1" applyBorder="1" applyAlignment="1" applyProtection="1">
      <alignment vertical="top"/>
      <protection hidden="1"/>
    </xf>
    <xf numFmtId="0" fontId="1" fillId="12" borderId="10" xfId="0" applyFont="1" applyFill="1" applyBorder="1" applyAlignment="1" applyProtection="1">
      <alignment vertical="center"/>
      <protection hidden="1"/>
    </xf>
    <xf numFmtId="0" fontId="0" fillId="10" borderId="0" xfId="0" applyFont="1" applyFill="1" applyAlignment="1" applyProtection="1">
      <protection hidden="1"/>
    </xf>
    <xf numFmtId="0" fontId="0" fillId="10" borderId="0" xfId="0" applyFont="1" applyFill="1" applyAlignment="1" applyProtection="1">
      <alignment horizontal="left"/>
      <protection hidden="1"/>
    </xf>
    <xf numFmtId="0" fontId="3" fillId="7" borderId="0" xfId="0" applyFont="1" applyFill="1" applyAlignment="1" applyProtection="1">
      <alignment horizontal="left" vertical="top"/>
      <protection hidden="1"/>
    </xf>
    <xf numFmtId="0" fontId="16" fillId="18" borderId="10" xfId="0" applyFont="1" applyFill="1" applyBorder="1" applyAlignment="1" applyProtection="1">
      <alignment vertical="top" wrapText="1"/>
      <protection hidden="1"/>
    </xf>
    <xf numFmtId="0" fontId="38" fillId="12" borderId="10" xfId="5" applyFill="1" applyBorder="1" applyAlignment="1" applyProtection="1">
      <alignment vertical="top"/>
      <protection locked="0" hidden="1"/>
    </xf>
    <xf numFmtId="0" fontId="16" fillId="16" borderId="10" xfId="0" applyFont="1" applyFill="1" applyBorder="1" applyAlignment="1" applyProtection="1">
      <alignment vertical="top" wrapText="1"/>
      <protection hidden="1"/>
    </xf>
    <xf numFmtId="0" fontId="31" fillId="17" borderId="10" xfId="0" applyFont="1" applyFill="1" applyBorder="1" applyAlignment="1" applyProtection="1">
      <alignment horizontal="right" vertical="top" wrapText="1"/>
      <protection hidden="1"/>
    </xf>
    <xf numFmtId="0" fontId="14" fillId="10" borderId="10" xfId="0" applyFont="1" applyFill="1" applyBorder="1" applyAlignment="1" applyProtection="1">
      <alignment vertical="top" wrapText="1"/>
      <protection hidden="1"/>
    </xf>
    <xf numFmtId="0" fontId="14" fillId="10" borderId="10" xfId="0" applyFont="1" applyFill="1" applyBorder="1" applyAlignment="1" applyProtection="1">
      <alignment horizontal="left" vertical="top" wrapText="1"/>
      <protection hidden="1"/>
    </xf>
    <xf numFmtId="0" fontId="38" fillId="12" borderId="10" xfId="5" applyFill="1" applyBorder="1" applyAlignment="1" applyProtection="1">
      <alignment vertical="top"/>
      <protection hidden="1"/>
    </xf>
    <xf numFmtId="0" fontId="10" fillId="0" borderId="0" xfId="0" applyFont="1" applyAlignment="1" applyProtection="1">
      <alignment vertical="center"/>
      <protection hidden="1"/>
    </xf>
    <xf numFmtId="0" fontId="38" fillId="10" borderId="10" xfId="5" applyFill="1" applyAlignment="1" applyProtection="1">
      <alignment horizontal="left"/>
      <protection locked="0" hidden="1"/>
    </xf>
    <xf numFmtId="0" fontId="3" fillId="0" borderId="0" xfId="0" applyFont="1" applyAlignment="1" applyProtection="1">
      <alignment horizontal="left" vertical="top" wrapText="1"/>
      <protection hidden="1"/>
    </xf>
    <xf numFmtId="0" fontId="3" fillId="0" borderId="0" xfId="0" applyFont="1" applyAlignment="1" applyProtection="1">
      <alignment vertical="top"/>
      <protection hidden="1"/>
    </xf>
    <xf numFmtId="0" fontId="15" fillId="18" borderId="17" xfId="0" applyFont="1" applyFill="1" applyBorder="1" applyAlignment="1" applyProtection="1">
      <alignment vertical="center"/>
      <protection hidden="1"/>
    </xf>
    <xf numFmtId="0" fontId="15" fillId="18" borderId="10" xfId="0" applyFont="1" applyFill="1" applyBorder="1" applyAlignment="1" applyProtection="1">
      <alignment vertical="center"/>
      <protection hidden="1"/>
    </xf>
    <xf numFmtId="0" fontId="3" fillId="7" borderId="11" xfId="0" applyFont="1" applyFill="1" applyBorder="1" applyAlignment="1" applyProtection="1">
      <alignment vertical="top"/>
      <protection hidden="1"/>
    </xf>
    <xf numFmtId="0" fontId="3" fillId="7" borderId="11" xfId="0" applyFont="1" applyFill="1" applyBorder="1" applyAlignment="1" applyProtection="1">
      <alignment horizontal="left" vertical="top" wrapText="1"/>
      <protection hidden="1"/>
    </xf>
    <xf numFmtId="0" fontId="15" fillId="16" borderId="10" xfId="0" applyFont="1" applyFill="1" applyBorder="1" applyAlignment="1" applyProtection="1">
      <alignment vertical="center"/>
      <protection hidden="1"/>
    </xf>
    <xf numFmtId="0" fontId="3" fillId="13" borderId="10" xfId="0" applyFont="1" applyFill="1" applyBorder="1" applyAlignment="1" applyProtection="1">
      <alignment horizontal="left" vertical="top" wrapText="1"/>
      <protection hidden="1"/>
    </xf>
    <xf numFmtId="0" fontId="29" fillId="10" borderId="10" xfId="1" applyFill="1" applyBorder="1" applyAlignment="1" applyProtection="1">
      <alignment horizontal="left" vertical="top" wrapText="1"/>
      <protection locked="0" hidden="1"/>
    </xf>
    <xf numFmtId="0" fontId="3" fillId="10" borderId="10" xfId="0" applyFont="1" applyFill="1" applyBorder="1" applyAlignment="1" applyProtection="1">
      <alignment horizontal="left" vertical="center" wrapText="1"/>
      <protection hidden="1"/>
    </xf>
    <xf numFmtId="0" fontId="2" fillId="2" borderId="14" xfId="0" applyFont="1" applyFill="1" applyBorder="1" applyAlignment="1" applyProtection="1">
      <alignment horizontal="right" vertical="top"/>
      <protection hidden="1"/>
    </xf>
    <xf numFmtId="0" fontId="3" fillId="0" borderId="3" xfId="0" applyFont="1" applyBorder="1" applyAlignment="1" applyProtection="1">
      <alignment horizontal="left" vertical="top" wrapText="1"/>
      <protection hidden="1"/>
    </xf>
    <xf numFmtId="0" fontId="2" fillId="2" borderId="3" xfId="0" applyFont="1" applyFill="1" applyBorder="1" applyAlignment="1" applyProtection="1">
      <alignment horizontal="right" vertical="top"/>
      <protection hidden="1"/>
    </xf>
    <xf numFmtId="0" fontId="2" fillId="2" borderId="10" xfId="0" applyFont="1" applyFill="1" applyBorder="1" applyAlignment="1" applyProtection="1">
      <alignment horizontal="right" vertical="top"/>
      <protection hidden="1"/>
    </xf>
    <xf numFmtId="0" fontId="12" fillId="19" borderId="10" xfId="0" applyFont="1" applyFill="1" applyBorder="1" applyAlignment="1" applyProtection="1">
      <alignment vertical="top"/>
      <protection hidden="1"/>
    </xf>
    <xf numFmtId="0" fontId="1" fillId="0" borderId="20" xfId="0" applyFont="1" applyBorder="1" applyAlignment="1" applyProtection="1">
      <alignment vertical="top"/>
      <protection hidden="1"/>
    </xf>
    <xf numFmtId="0" fontId="45" fillId="12" borderId="10" xfId="0" applyFont="1" applyFill="1" applyBorder="1" applyAlignment="1" applyProtection="1">
      <alignment horizontal="left" vertical="top"/>
      <protection hidden="1"/>
    </xf>
    <xf numFmtId="0" fontId="17" fillId="12" borderId="10" xfId="0" applyFont="1" applyFill="1" applyBorder="1" applyAlignment="1" applyProtection="1">
      <alignment horizontal="right" vertical="top"/>
      <protection hidden="1"/>
    </xf>
    <xf numFmtId="0" fontId="1" fillId="10" borderId="10" xfId="0" applyFont="1" applyFill="1" applyBorder="1" applyAlignment="1" applyProtection="1">
      <protection hidden="1"/>
    </xf>
    <xf numFmtId="0" fontId="1" fillId="10" borderId="10" xfId="0" applyFont="1" applyFill="1" applyBorder="1" applyAlignment="1" applyProtection="1">
      <alignment wrapText="1"/>
      <protection hidden="1"/>
    </xf>
    <xf numFmtId="0" fontId="12" fillId="20" borderId="10" xfId="0" applyFont="1" applyFill="1" applyBorder="1" applyAlignment="1" applyProtection="1">
      <alignment vertical="top"/>
      <protection hidden="1"/>
    </xf>
    <xf numFmtId="0" fontId="1" fillId="12" borderId="10" xfId="0" applyFont="1" applyFill="1" applyBorder="1" applyAlignment="1" applyProtection="1">
      <alignment horizontal="right" vertical="top"/>
      <protection hidden="1"/>
    </xf>
    <xf numFmtId="0" fontId="31" fillId="12" borderId="10" xfId="0" applyFont="1" applyFill="1" applyBorder="1" applyAlignment="1" applyProtection="1">
      <alignment vertical="top"/>
      <protection hidden="1"/>
    </xf>
    <xf numFmtId="0" fontId="1" fillId="10" borderId="10" xfId="0" applyFont="1" applyFill="1" applyBorder="1" applyAlignment="1" applyProtection="1">
      <alignment horizontal="left" vertical="top"/>
      <protection hidden="1"/>
    </xf>
    <xf numFmtId="0" fontId="32" fillId="12" borderId="10" xfId="0" applyFont="1" applyFill="1" applyBorder="1" applyAlignment="1" applyProtection="1">
      <alignment horizontal="right" vertical="top"/>
      <protection hidden="1"/>
    </xf>
    <xf numFmtId="167" fontId="3" fillId="3" borderId="21" xfId="0" applyNumberFormat="1" applyFont="1" applyFill="1" applyBorder="1" applyAlignment="1" applyProtection="1">
      <alignment horizontal="left" vertical="top" wrapText="1"/>
      <protection locked="0" hidden="1"/>
    </xf>
    <xf numFmtId="167" fontId="3" fillId="3" borderId="21" xfId="6" applyNumberFormat="1" applyFont="1" applyFill="1" applyBorder="1" applyAlignment="1" applyProtection="1">
      <alignment horizontal="left" vertical="top" wrapText="1"/>
      <protection locked="0" hidden="1"/>
    </xf>
    <xf numFmtId="9" fontId="3" fillId="3" borderId="21" xfId="0" applyNumberFormat="1" applyFont="1" applyFill="1" applyBorder="1" applyAlignment="1" applyProtection="1">
      <alignment horizontal="left" vertical="top" wrapText="1"/>
      <protection locked="0" hidden="1"/>
    </xf>
    <xf numFmtId="0" fontId="3" fillId="11" borderId="10" xfId="0" applyFont="1" applyFill="1" applyBorder="1" applyAlignment="1" applyProtection="1">
      <alignment horizontal="left" vertical="top" wrapText="1"/>
      <protection locked="0" hidden="1"/>
    </xf>
    <xf numFmtId="0" fontId="1" fillId="9" borderId="10" xfId="0" applyFont="1" applyFill="1" applyBorder="1" applyAlignment="1" applyProtection="1">
      <alignment vertical="top"/>
      <protection hidden="1"/>
    </xf>
    <xf numFmtId="0" fontId="47" fillId="10" borderId="10" xfId="0" applyFont="1" applyFill="1" applyBorder="1" applyAlignment="1" applyProtection="1">
      <alignment vertical="center"/>
      <protection hidden="1"/>
    </xf>
    <xf numFmtId="0" fontId="1" fillId="0" borderId="10" xfId="0" applyFont="1" applyFill="1" applyBorder="1" applyAlignment="1" applyProtection="1">
      <alignment vertical="top"/>
      <protection hidden="1"/>
    </xf>
    <xf numFmtId="167" fontId="3" fillId="11" borderId="10" xfId="0" applyNumberFormat="1" applyFont="1" applyFill="1" applyBorder="1" applyAlignment="1" applyProtection="1">
      <alignment horizontal="left" vertical="top" wrapText="1"/>
      <protection locked="0" hidden="1"/>
    </xf>
    <xf numFmtId="0" fontId="1" fillId="13" borderId="10" xfId="0" applyFont="1" applyFill="1" applyBorder="1" applyAlignment="1" applyProtection="1">
      <alignment horizontal="left" vertical="top" wrapText="1"/>
      <protection hidden="1"/>
    </xf>
    <xf numFmtId="0" fontId="24" fillId="10" borderId="10" xfId="0" applyFont="1" applyFill="1" applyBorder="1" applyAlignment="1" applyProtection="1">
      <protection hidden="1"/>
    </xf>
    <xf numFmtId="0" fontId="62" fillId="12" borderId="10" xfId="0" applyFont="1" applyFill="1" applyBorder="1" applyAlignment="1" applyProtection="1">
      <alignment horizontal="left" vertical="top"/>
      <protection hidden="1"/>
    </xf>
    <xf numFmtId="0" fontId="62" fillId="12" borderId="10" xfId="0" applyFont="1" applyFill="1" applyBorder="1" applyAlignment="1" applyProtection="1">
      <alignment horizontal="left" vertical="top" wrapText="1"/>
      <protection hidden="1"/>
    </xf>
    <xf numFmtId="0" fontId="1" fillId="10" borderId="10" xfId="0" applyFont="1" applyFill="1" applyBorder="1" applyAlignment="1" applyProtection="1">
      <alignment horizontal="left" vertical="top" wrapText="1"/>
      <protection hidden="1"/>
    </xf>
    <xf numFmtId="0" fontId="3" fillId="10" borderId="50" xfId="0" applyFont="1" applyFill="1" applyBorder="1" applyAlignment="1" applyProtection="1">
      <alignment vertical="top"/>
      <protection hidden="1"/>
    </xf>
    <xf numFmtId="9" fontId="2" fillId="24" borderId="34" xfId="6" applyFont="1" applyFill="1" applyBorder="1" applyAlignment="1" applyProtection="1">
      <alignment horizontal="center" vertical="center"/>
      <protection hidden="1"/>
    </xf>
    <xf numFmtId="0" fontId="61" fillId="10" borderId="10" xfId="0" applyFont="1" applyFill="1" applyBorder="1" applyAlignment="1" applyProtection="1">
      <alignment vertical="top" wrapText="1"/>
      <protection hidden="1"/>
    </xf>
    <xf numFmtId="0" fontId="61" fillId="10" borderId="46" xfId="0" applyFont="1" applyFill="1" applyBorder="1" applyAlignment="1" applyProtection="1">
      <alignment vertical="top" wrapText="1"/>
      <protection hidden="1"/>
    </xf>
    <xf numFmtId="0" fontId="41" fillId="16" borderId="10" xfId="0" applyFont="1" applyFill="1" applyBorder="1" applyAlignment="1" applyProtection="1">
      <alignment horizontal="left" vertical="top" wrapText="1"/>
      <protection hidden="1"/>
    </xf>
    <xf numFmtId="0" fontId="40" fillId="7" borderId="0" xfId="0" applyFont="1" applyFill="1" applyAlignment="1" applyProtection="1">
      <alignment horizontal="left" vertical="center" wrapText="1"/>
      <protection hidden="1"/>
    </xf>
    <xf numFmtId="0" fontId="0" fillId="10" borderId="10" xfId="0" applyFont="1" applyFill="1" applyBorder="1" applyAlignment="1" applyProtection="1">
      <protection hidden="1"/>
    </xf>
    <xf numFmtId="0" fontId="10" fillId="12" borderId="10" xfId="0" applyFont="1" applyFill="1" applyBorder="1" applyAlignment="1" applyProtection="1">
      <alignment vertical="center" wrapText="1"/>
      <protection hidden="1"/>
    </xf>
    <xf numFmtId="0" fontId="3" fillId="10" borderId="10" xfId="0" applyFont="1" applyFill="1" applyBorder="1" applyAlignment="1" applyProtection="1">
      <alignment horizontal="left" vertical="top" wrapText="1"/>
      <protection hidden="1"/>
    </xf>
    <xf numFmtId="0" fontId="52" fillId="17" borderId="10" xfId="0" applyFont="1" applyFill="1" applyBorder="1" applyAlignment="1">
      <alignment horizontal="left" vertical="top" wrapText="1"/>
    </xf>
    <xf numFmtId="0" fontId="31" fillId="12" borderId="10" xfId="0" applyFont="1" applyFill="1" applyBorder="1" applyAlignment="1">
      <alignment horizontal="left" vertical="top" wrapText="1"/>
    </xf>
    <xf numFmtId="0" fontId="3" fillId="0" borderId="14" xfId="0" applyFont="1" applyBorder="1" applyAlignment="1">
      <alignment vertical="top"/>
    </xf>
    <xf numFmtId="0" fontId="26" fillId="0" borderId="14" xfId="0" applyFont="1" applyBorder="1" applyAlignment="1">
      <alignment vertical="top"/>
    </xf>
    <xf numFmtId="0" fontId="64" fillId="0" borderId="10" xfId="0" applyFont="1" applyBorder="1" applyAlignment="1">
      <alignment horizontal="right"/>
    </xf>
    <xf numFmtId="0" fontId="4" fillId="0" borderId="10" xfId="0" applyFont="1" applyBorder="1" applyAlignment="1"/>
    <xf numFmtId="0" fontId="1" fillId="0" borderId="10" xfId="0" applyFont="1" applyBorder="1" applyAlignment="1">
      <alignment horizontal="right"/>
    </xf>
    <xf numFmtId="0" fontId="23" fillId="0" borderId="0" xfId="0" applyFont="1" applyAlignment="1">
      <alignment horizontal="left"/>
    </xf>
    <xf numFmtId="0" fontId="65" fillId="0" borderId="0" xfId="0" applyFont="1" applyAlignment="1">
      <alignment horizontal="left"/>
    </xf>
    <xf numFmtId="0" fontId="46" fillId="10" borderId="10" xfId="0" applyFont="1" applyFill="1" applyBorder="1" applyAlignment="1" applyProtection="1">
      <alignment vertical="top" wrapText="1"/>
      <protection hidden="1"/>
    </xf>
    <xf numFmtId="0" fontId="65" fillId="16" borderId="10" xfId="0" applyFont="1" applyFill="1" applyBorder="1" applyAlignment="1" applyProtection="1">
      <alignment vertical="top"/>
      <protection hidden="1"/>
    </xf>
    <xf numFmtId="0" fontId="66" fillId="10" borderId="10" xfId="0" applyFont="1" applyFill="1" applyBorder="1" applyAlignment="1" applyProtection="1">
      <alignment vertical="top"/>
      <protection hidden="1"/>
    </xf>
    <xf numFmtId="0" fontId="46" fillId="17" borderId="10" xfId="0" applyFont="1" applyFill="1" applyBorder="1" applyAlignment="1">
      <alignment vertical="top" wrapText="1"/>
    </xf>
    <xf numFmtId="0" fontId="46" fillId="10" borderId="10" xfId="0" applyFont="1" applyFill="1" applyBorder="1" applyAlignment="1">
      <alignment vertical="top" wrapText="1"/>
    </xf>
    <xf numFmtId="0" fontId="69" fillId="17" borderId="10" xfId="0" applyFont="1" applyFill="1" applyBorder="1" applyAlignment="1">
      <alignment vertical="top" wrapText="1"/>
    </xf>
    <xf numFmtId="0" fontId="12" fillId="6" borderId="14" xfId="0" applyFont="1" applyFill="1" applyBorder="1" applyAlignment="1">
      <alignment vertical="center"/>
    </xf>
    <xf numFmtId="0" fontId="71" fillId="0" borderId="1" xfId="0" applyFont="1" applyBorder="1" applyAlignment="1">
      <alignment vertical="top"/>
    </xf>
    <xf numFmtId="0" fontId="71" fillId="0" borderId="0" xfId="0" applyFont="1" applyAlignment="1"/>
    <xf numFmtId="0" fontId="48" fillId="0" borderId="10"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protection hidden="1"/>
    </xf>
    <xf numFmtId="0" fontId="3" fillId="0" borderId="2" xfId="0" applyFont="1" applyFill="1" applyBorder="1" applyAlignment="1">
      <alignment vertical="top"/>
    </xf>
    <xf numFmtId="0" fontId="32" fillId="0" borderId="10" xfId="0" applyFont="1" applyFill="1" applyBorder="1" applyAlignment="1" applyProtection="1">
      <alignment horizontal="left" vertical="top" wrapText="1"/>
      <protection hidden="1"/>
    </xf>
    <xf numFmtId="0" fontId="3" fillId="0" borderId="10" xfId="0" applyFont="1" applyFill="1" applyBorder="1" applyAlignment="1" applyProtection="1">
      <alignment horizontal="left" vertical="top" wrapText="1"/>
      <protection hidden="1"/>
    </xf>
    <xf numFmtId="169" fontId="3" fillId="3" borderId="21" xfId="0" applyNumberFormat="1" applyFont="1" applyFill="1" applyBorder="1" applyAlignment="1" applyProtection="1">
      <alignment vertical="center" wrapText="1"/>
      <protection locked="0" hidden="1"/>
    </xf>
    <xf numFmtId="169" fontId="22" fillId="30" borderId="45" xfId="0" applyNumberFormat="1" applyFont="1" applyFill="1" applyBorder="1" applyAlignment="1" applyProtection="1">
      <alignment horizontal="right" vertical="center"/>
      <protection hidden="1"/>
    </xf>
    <xf numFmtId="169" fontId="25" fillId="30" borderId="45" xfId="0" applyNumberFormat="1" applyFont="1" applyFill="1" applyBorder="1" applyAlignment="1" applyProtection="1">
      <alignment horizontal="right" vertical="center"/>
      <protection hidden="1"/>
    </xf>
    <xf numFmtId="169" fontId="22" fillId="32" borderId="45" xfId="0" applyNumberFormat="1" applyFont="1" applyFill="1" applyBorder="1" applyAlignment="1" applyProtection="1">
      <alignment horizontal="right" vertical="center"/>
      <protection hidden="1"/>
    </xf>
    <xf numFmtId="169" fontId="25" fillId="32" borderId="45" xfId="0" applyNumberFormat="1" applyFont="1" applyFill="1" applyBorder="1" applyAlignment="1" applyProtection="1">
      <alignment horizontal="right" vertical="center"/>
      <protection hidden="1"/>
    </xf>
    <xf numFmtId="169" fontId="22" fillId="3" borderId="56" xfId="0" applyNumberFormat="1" applyFont="1" applyFill="1" applyBorder="1" applyAlignment="1" applyProtection="1">
      <alignment horizontal="right" vertical="center"/>
      <protection locked="0" hidden="1"/>
    </xf>
    <xf numFmtId="169" fontId="22" fillId="32" borderId="47" xfId="0" applyNumberFormat="1" applyFont="1" applyFill="1" applyBorder="1" applyAlignment="1" applyProtection="1">
      <alignment horizontal="right" vertical="center"/>
      <protection hidden="1"/>
    </xf>
    <xf numFmtId="169" fontId="43" fillId="40" borderId="61" xfId="0" applyNumberFormat="1" applyFont="1" applyFill="1" applyBorder="1" applyAlignment="1" applyProtection="1">
      <alignment horizontal="right" vertical="center"/>
      <protection hidden="1"/>
    </xf>
    <xf numFmtId="169" fontId="43" fillId="55" borderId="63" xfId="0" applyNumberFormat="1" applyFont="1" applyFill="1" applyBorder="1" applyAlignment="1" applyProtection="1">
      <alignment horizontal="right" vertical="center"/>
      <protection hidden="1"/>
    </xf>
    <xf numFmtId="0" fontId="2" fillId="12" borderId="10" xfId="0" applyFont="1" applyFill="1" applyBorder="1" applyAlignment="1" applyProtection="1">
      <alignment horizontal="right" vertical="top" wrapText="1"/>
      <protection hidden="1"/>
    </xf>
    <xf numFmtId="0" fontId="59" fillId="0" borderId="0" xfId="1" applyFont="1" applyAlignment="1" applyProtection="1">
      <protection locked="0"/>
    </xf>
    <xf numFmtId="0" fontId="3" fillId="10" borderId="10" xfId="0" applyFont="1" applyFill="1" applyBorder="1" applyAlignment="1" applyProtection="1">
      <alignment horizontal="left" vertical="top" wrapText="1"/>
      <protection hidden="1"/>
    </xf>
    <xf numFmtId="0" fontId="12" fillId="6" borderId="14" xfId="0" applyFont="1" applyFill="1" applyBorder="1" applyAlignment="1" applyProtection="1">
      <alignment vertical="center"/>
      <protection hidden="1"/>
    </xf>
    <xf numFmtId="0" fontId="1" fillId="12" borderId="10" xfId="0" applyFont="1" applyFill="1" applyBorder="1" applyAlignment="1" applyProtection="1">
      <alignment horizontal="left" vertical="top"/>
      <protection hidden="1"/>
    </xf>
    <xf numFmtId="0" fontId="29" fillId="10" borderId="10" xfId="1" applyFont="1" applyFill="1" applyBorder="1" applyAlignment="1" applyProtection="1">
      <alignment horizontal="left" vertical="center"/>
      <protection locked="0" hidden="1"/>
    </xf>
    <xf numFmtId="0" fontId="2" fillId="0" borderId="10" xfId="0" applyFont="1" applyFill="1" applyBorder="1" applyAlignment="1" applyProtection="1">
      <alignment horizontal="right" vertical="top"/>
      <protection hidden="1"/>
    </xf>
    <xf numFmtId="0" fontId="0" fillId="0" borderId="0" xfId="0" applyFont="1" applyFill="1" applyAlignment="1" applyProtection="1">
      <protection hidden="1"/>
    </xf>
    <xf numFmtId="0" fontId="46" fillId="10" borderId="0" xfId="0" applyFont="1" applyFill="1" applyAlignment="1" applyProtection="1">
      <alignment vertical="center" wrapText="1"/>
      <protection hidden="1"/>
    </xf>
    <xf numFmtId="0" fontId="24" fillId="10" borderId="0" xfId="0" applyFont="1" applyFill="1" applyAlignment="1" applyProtection="1">
      <alignment horizontal="right" vertical="center"/>
      <protection hidden="1"/>
    </xf>
    <xf numFmtId="0" fontId="38" fillId="0" borderId="10" xfId="5" applyFill="1" applyBorder="1" applyAlignment="1" applyProtection="1">
      <alignment vertical="top"/>
      <protection hidden="1"/>
    </xf>
    <xf numFmtId="0" fontId="0" fillId="0" borderId="10" xfId="0" applyFont="1" applyFill="1" applyBorder="1" applyAlignment="1" applyProtection="1">
      <protection hidden="1"/>
    </xf>
    <xf numFmtId="0" fontId="10" fillId="0" borderId="10" xfId="0" applyFont="1" applyFill="1" applyBorder="1" applyAlignment="1" applyProtection="1">
      <alignment vertical="center" wrapText="1"/>
      <protection hidden="1"/>
    </xf>
    <xf numFmtId="0" fontId="10" fillId="0" borderId="10" xfId="0" applyFont="1" applyFill="1" applyBorder="1" applyAlignment="1" applyProtection="1">
      <alignment horizontal="left" vertical="center" wrapText="1"/>
      <protection hidden="1"/>
    </xf>
    <xf numFmtId="0" fontId="3" fillId="0" borderId="1" xfId="0" applyFont="1" applyFill="1" applyBorder="1" applyAlignment="1">
      <alignment vertical="top"/>
    </xf>
    <xf numFmtId="0" fontId="31" fillId="12" borderId="10" xfId="0" applyFont="1" applyFill="1" applyBorder="1" applyAlignment="1">
      <alignment horizontal="left" vertical="top" wrapText="1"/>
    </xf>
    <xf numFmtId="0" fontId="32" fillId="12" borderId="10" xfId="0" applyFont="1" applyFill="1" applyBorder="1" applyAlignment="1">
      <alignment horizontal="left" vertical="top" wrapText="1"/>
    </xf>
    <xf numFmtId="0" fontId="1" fillId="3" borderId="21" xfId="0" applyFont="1" applyFill="1" applyBorder="1" applyAlignment="1" applyProtection="1">
      <alignment horizontal="left" vertical="top" wrapText="1"/>
      <protection locked="0" hidden="1"/>
    </xf>
    <xf numFmtId="0" fontId="39" fillId="7" borderId="0" xfId="0" applyFont="1" applyFill="1" applyAlignment="1" applyProtection="1">
      <alignment horizontal="left" vertical="center" wrapText="1"/>
      <protection hidden="1"/>
    </xf>
    <xf numFmtId="0" fontId="46" fillId="10" borderId="0" xfId="0" applyFont="1" applyFill="1" applyAlignment="1" applyProtection="1">
      <alignment horizontal="left" vertical="top" wrapText="1"/>
      <protection hidden="1"/>
    </xf>
    <xf numFmtId="0" fontId="2" fillId="12" borderId="10" xfId="0" applyFont="1" applyFill="1" applyBorder="1" applyAlignment="1" applyProtection="1">
      <alignment horizontal="right" vertical="top" wrapText="1"/>
      <protection hidden="1"/>
    </xf>
    <xf numFmtId="0" fontId="0" fillId="10" borderId="10" xfId="0" applyFont="1" applyFill="1" applyBorder="1" applyAlignment="1" applyProtection="1">
      <protection hidden="1"/>
    </xf>
    <xf numFmtId="0" fontId="3" fillId="10" borderId="10" xfId="0" applyFont="1" applyFill="1" applyBorder="1" applyAlignment="1" applyProtection="1">
      <alignment horizontal="left" vertical="top" wrapText="1"/>
      <protection hidden="1"/>
    </xf>
    <xf numFmtId="0" fontId="0" fillId="7" borderId="10" xfId="0" applyFont="1" applyFill="1" applyBorder="1" applyAlignment="1" applyProtection="1">
      <protection hidden="1"/>
    </xf>
    <xf numFmtId="0" fontId="60" fillId="10" borderId="46" xfId="0" applyFont="1" applyFill="1" applyBorder="1" applyAlignment="1">
      <alignment horizontal="left" vertical="top" wrapText="1"/>
    </xf>
    <xf numFmtId="0" fontId="60" fillId="10" borderId="10" xfId="0" applyFont="1" applyFill="1" applyBorder="1" applyAlignment="1">
      <alignment horizontal="left" vertical="top" wrapText="1"/>
    </xf>
    <xf numFmtId="0" fontId="2" fillId="12" borderId="10" xfId="0" applyFont="1" applyFill="1" applyBorder="1" applyAlignment="1" applyProtection="1">
      <alignment horizontal="right" vertical="top" wrapText="1"/>
      <protection hidden="1"/>
    </xf>
    <xf numFmtId="0" fontId="29" fillId="10" borderId="10" xfId="5" applyFont="1" applyFill="1" applyBorder="1" applyAlignment="1" applyProtection="1">
      <alignment vertical="top"/>
      <protection locked="0" hidden="1"/>
    </xf>
    <xf numFmtId="0" fontId="0" fillId="62" borderId="21" xfId="0" applyFont="1" applyFill="1" applyBorder="1" applyAlignment="1" applyProtection="1">
      <alignment horizontal="left" vertical="top"/>
      <protection locked="0" hidden="1"/>
    </xf>
    <xf numFmtId="170" fontId="0" fillId="62" borderId="21" xfId="0" applyNumberFormat="1" applyFont="1" applyFill="1" applyBorder="1" applyAlignment="1" applyProtection="1">
      <alignment horizontal="left" vertical="top"/>
      <protection locked="0" hidden="1"/>
    </xf>
    <xf numFmtId="0" fontId="36" fillId="0" borderId="20" xfId="0" applyFont="1" applyBorder="1" applyAlignment="1" applyProtection="1">
      <alignment vertical="top"/>
      <protection hidden="1"/>
    </xf>
    <xf numFmtId="0" fontId="1" fillId="7" borderId="10" xfId="0" applyFont="1" applyFill="1" applyBorder="1" applyAlignment="1" applyProtection="1">
      <alignment vertical="top" wrapText="1"/>
      <protection hidden="1"/>
    </xf>
    <xf numFmtId="0" fontId="0" fillId="33" borderId="34" xfId="0" applyFont="1" applyFill="1" applyBorder="1" applyAlignment="1" applyProtection="1">
      <alignment horizontal="right" vertical="center"/>
      <protection hidden="1"/>
    </xf>
    <xf numFmtId="0" fontId="10" fillId="12" borderId="10" xfId="0" applyFont="1" applyFill="1" applyBorder="1" applyAlignment="1" applyProtection="1">
      <alignment horizontal="left" vertical="center" wrapText="1"/>
      <protection hidden="1"/>
    </xf>
    <xf numFmtId="0" fontId="0" fillId="10" borderId="10" xfId="0" applyFont="1" applyFill="1" applyBorder="1" applyAlignment="1" applyProtection="1">
      <protection hidden="1"/>
    </xf>
    <xf numFmtId="0" fontId="10" fillId="12" borderId="10" xfId="0" applyFont="1" applyFill="1" applyBorder="1" applyAlignment="1" applyProtection="1">
      <alignment vertical="center" wrapText="1"/>
      <protection hidden="1"/>
    </xf>
    <xf numFmtId="0" fontId="3" fillId="8" borderId="10" xfId="0" applyFont="1" applyFill="1" applyBorder="1" applyAlignment="1" applyProtection="1">
      <alignment vertical="top" wrapText="1"/>
      <protection hidden="1"/>
    </xf>
    <xf numFmtId="0" fontId="3" fillId="0" borderId="10" xfId="0" applyFont="1" applyFill="1" applyBorder="1" applyAlignment="1" applyProtection="1">
      <alignment horizontal="left" vertical="top"/>
      <protection hidden="1"/>
    </xf>
    <xf numFmtId="0" fontId="0" fillId="0" borderId="0" xfId="0" applyFont="1" applyFill="1" applyAlignment="1" applyProtection="1">
      <alignment horizontal="left"/>
      <protection hidden="1"/>
    </xf>
    <xf numFmtId="0" fontId="46" fillId="10" borderId="10" xfId="0" applyFont="1" applyFill="1" applyBorder="1" applyAlignment="1" applyProtection="1">
      <alignment horizontal="left" vertical="top" wrapText="1"/>
      <protection hidden="1"/>
    </xf>
    <xf numFmtId="0" fontId="42" fillId="10" borderId="0" xfId="0" applyFont="1" applyFill="1" applyAlignment="1" applyProtection="1">
      <alignment horizontal="right" vertical="top"/>
      <protection hidden="1"/>
    </xf>
    <xf numFmtId="0" fontId="23" fillId="10" borderId="0" xfId="0" applyFont="1" applyFill="1" applyAlignment="1" applyProtection="1">
      <alignment horizontal="right" vertical="top"/>
      <protection hidden="1"/>
    </xf>
    <xf numFmtId="0" fontId="0" fillId="10" borderId="10" xfId="0" applyFont="1" applyFill="1" applyBorder="1" applyAlignment="1" applyProtection="1">
      <protection hidden="1"/>
    </xf>
    <xf numFmtId="0" fontId="10" fillId="10" borderId="10" xfId="0" applyFont="1" applyFill="1" applyBorder="1" applyAlignment="1" applyProtection="1">
      <alignment horizontal="left" vertical="top" wrapText="1"/>
      <protection hidden="1"/>
    </xf>
    <xf numFmtId="0" fontId="24" fillId="10" borderId="0" xfId="0" applyFont="1" applyFill="1" applyAlignment="1" applyProtection="1">
      <alignment horizontal="right" vertical="top"/>
      <protection hidden="1"/>
    </xf>
    <xf numFmtId="0" fontId="73" fillId="10" borderId="10" xfId="0" applyFont="1" applyFill="1" applyBorder="1" applyAlignment="1" applyProtection="1">
      <alignment horizontal="right" vertical="top" wrapText="1"/>
      <protection hidden="1"/>
    </xf>
    <xf numFmtId="0" fontId="0" fillId="10" borderId="10" xfId="0" applyFont="1" applyFill="1" applyBorder="1" applyAlignment="1" applyProtection="1">
      <protection hidden="1"/>
    </xf>
    <xf numFmtId="0" fontId="69" fillId="17" borderId="10" xfId="0" applyFont="1" applyFill="1" applyBorder="1" applyAlignment="1" applyProtection="1">
      <alignment horizontal="left" vertical="top" wrapText="1"/>
      <protection hidden="1"/>
    </xf>
    <xf numFmtId="0" fontId="10" fillId="10" borderId="10" xfId="0" applyFont="1" applyFill="1" applyBorder="1" applyAlignment="1" applyProtection="1">
      <alignment horizontal="left" vertical="top" wrapText="1"/>
      <protection hidden="1"/>
    </xf>
    <xf numFmtId="0" fontId="26" fillId="10" borderId="10" xfId="0" applyFont="1" applyFill="1" applyBorder="1" applyAlignment="1">
      <alignment horizontal="left" vertical="center" wrapText="1"/>
    </xf>
    <xf numFmtId="0" fontId="10" fillId="10" borderId="10" xfId="0" applyFont="1" applyFill="1" applyBorder="1" applyAlignment="1">
      <alignment horizontal="left" vertical="top" wrapText="1"/>
    </xf>
    <xf numFmtId="0" fontId="24" fillId="0" borderId="0" xfId="0" applyFont="1" applyAlignment="1"/>
    <xf numFmtId="0" fontId="23" fillId="0" borderId="0" xfId="0" applyFont="1" applyAlignment="1">
      <alignment horizontal="right"/>
    </xf>
    <xf numFmtId="0" fontId="62" fillId="10" borderId="10" xfId="0" applyFont="1" applyFill="1" applyBorder="1" applyAlignment="1" applyProtection="1">
      <alignment vertical="top" wrapText="1"/>
      <protection hidden="1"/>
    </xf>
    <xf numFmtId="0" fontId="12" fillId="29" borderId="34" xfId="0" applyFont="1" applyFill="1" applyBorder="1" applyAlignment="1" applyProtection="1">
      <alignment horizontal="center" vertical="center"/>
      <protection hidden="1"/>
    </xf>
    <xf numFmtId="0" fontId="12" fillId="29" borderId="52" xfId="0" applyFont="1" applyFill="1" applyBorder="1" applyAlignment="1" applyProtection="1">
      <alignment horizontal="center" vertical="center"/>
      <protection hidden="1"/>
    </xf>
    <xf numFmtId="0" fontId="0" fillId="0" borderId="0" xfId="0" applyFont="1" applyAlignment="1">
      <alignment vertical="center"/>
    </xf>
    <xf numFmtId="0" fontId="12" fillId="29" borderId="45" xfId="0" applyFont="1" applyFill="1" applyBorder="1" applyAlignment="1" applyProtection="1">
      <alignment horizontal="center" vertical="center"/>
      <protection hidden="1"/>
    </xf>
    <xf numFmtId="0" fontId="12" fillId="29" borderId="49" xfId="0" applyFont="1" applyFill="1" applyBorder="1" applyAlignment="1" applyProtection="1">
      <alignment horizontal="center" vertical="center"/>
      <protection hidden="1"/>
    </xf>
    <xf numFmtId="0" fontId="12" fillId="29" borderId="48" xfId="0" applyFont="1" applyFill="1" applyBorder="1" applyAlignment="1" applyProtection="1">
      <alignment horizontal="center" vertical="center"/>
      <protection hidden="1"/>
    </xf>
    <xf numFmtId="0" fontId="3" fillId="10" borderId="10" xfId="0" applyFont="1" applyFill="1" applyBorder="1" applyAlignment="1" applyProtection="1">
      <alignment vertical="center"/>
      <protection hidden="1"/>
    </xf>
    <xf numFmtId="0" fontId="3" fillId="3" borderId="21" xfId="0" applyFont="1" applyFill="1" applyBorder="1" applyAlignment="1" applyProtection="1">
      <alignment vertical="center" wrapText="1"/>
      <protection locked="0" hidden="1"/>
    </xf>
    <xf numFmtId="0" fontId="3" fillId="10" borderId="10" xfId="0" applyFont="1" applyFill="1" applyBorder="1" applyAlignment="1">
      <alignment vertical="center"/>
    </xf>
    <xf numFmtId="0" fontId="0" fillId="0" borderId="10" xfId="0" applyFont="1" applyBorder="1" applyAlignment="1">
      <alignment vertical="center"/>
    </xf>
    <xf numFmtId="0" fontId="12" fillId="29" borderId="52" xfId="0" applyFont="1" applyFill="1" applyBorder="1" applyAlignment="1">
      <alignment horizontal="center" vertical="center"/>
    </xf>
    <xf numFmtId="0" fontId="10" fillId="10" borderId="10" xfId="0" applyFont="1" applyFill="1" applyBorder="1" applyAlignment="1">
      <alignment horizontal="left" vertical="center" wrapText="1"/>
    </xf>
    <xf numFmtId="0" fontId="12" fillId="29" borderId="45" xfId="0" applyFont="1" applyFill="1" applyBorder="1" applyAlignment="1">
      <alignment horizontal="center" vertical="center"/>
    </xf>
    <xf numFmtId="0" fontId="12" fillId="29" borderId="49" xfId="0" applyFont="1" applyFill="1" applyBorder="1" applyAlignment="1">
      <alignment horizontal="center" vertical="center"/>
    </xf>
    <xf numFmtId="0" fontId="12" fillId="29" borderId="48" xfId="0" applyFont="1" applyFill="1" applyBorder="1" applyAlignment="1">
      <alignment horizontal="center" vertical="center"/>
    </xf>
    <xf numFmtId="168" fontId="53" fillId="33" borderId="34" xfId="7" applyNumberFormat="1" applyFont="1" applyFill="1" applyBorder="1" applyAlignment="1" applyProtection="1">
      <alignment horizontal="right" vertical="center"/>
      <protection hidden="1"/>
    </xf>
    <xf numFmtId="169" fontId="0" fillId="33" borderId="34" xfId="7" applyNumberFormat="1" applyFont="1" applyFill="1" applyBorder="1" applyAlignment="1" applyProtection="1">
      <alignment vertical="center"/>
      <protection hidden="1"/>
    </xf>
    <xf numFmtId="167" fontId="22" fillId="3" borderId="55" xfId="6" applyNumberFormat="1" applyFont="1" applyFill="1" applyBorder="1" applyAlignment="1" applyProtection="1">
      <alignment vertical="center"/>
      <protection locked="0" hidden="1"/>
    </xf>
    <xf numFmtId="167" fontId="22" fillId="31" borderId="76" xfId="0" applyNumberFormat="1" applyFont="1" applyFill="1" applyBorder="1" applyAlignment="1" applyProtection="1">
      <alignment vertical="center"/>
      <protection hidden="1"/>
    </xf>
    <xf numFmtId="167" fontId="22" fillId="31" borderId="47" xfId="0" applyNumberFormat="1" applyFont="1" applyFill="1" applyBorder="1" applyAlignment="1" applyProtection="1">
      <alignment vertical="center"/>
      <protection hidden="1"/>
    </xf>
    <xf numFmtId="167" fontId="22" fillId="3" borderId="55" xfId="6" applyNumberFormat="1" applyFont="1" applyFill="1" applyBorder="1" applyAlignment="1" applyProtection="1">
      <alignment vertical="center"/>
      <protection locked="0"/>
    </xf>
    <xf numFmtId="167" fontId="22" fillId="31" borderId="76" xfId="0" applyNumberFormat="1" applyFont="1" applyFill="1" applyBorder="1" applyAlignment="1">
      <alignment vertical="center"/>
    </xf>
    <xf numFmtId="167" fontId="22" fillId="31" borderId="47" xfId="0" applyNumberFormat="1" applyFont="1" applyFill="1" applyBorder="1" applyAlignment="1">
      <alignment vertical="center"/>
    </xf>
    <xf numFmtId="168" fontId="53" fillId="33" borderId="34" xfId="7" applyNumberFormat="1" applyFont="1" applyFill="1" applyBorder="1" applyAlignment="1">
      <alignment horizontal="right" vertical="center"/>
    </xf>
    <xf numFmtId="168" fontId="0" fillId="33" borderId="34" xfId="7" applyNumberFormat="1" applyFont="1" applyFill="1" applyBorder="1" applyAlignment="1">
      <alignment vertical="center"/>
    </xf>
    <xf numFmtId="0" fontId="0" fillId="0" borderId="77" xfId="0" applyFont="1" applyBorder="1" applyAlignment="1"/>
    <xf numFmtId="169" fontId="23" fillId="34" borderId="34" xfId="0" applyNumberFormat="1" applyFont="1" applyFill="1" applyBorder="1" applyAlignment="1">
      <alignment horizontal="right" vertical="center" indent="2"/>
    </xf>
    <xf numFmtId="169" fontId="24" fillId="36" borderId="49" xfId="0" applyNumberFormat="1" applyFont="1" applyFill="1" applyBorder="1" applyAlignment="1">
      <alignment horizontal="right" vertical="center" indent="2"/>
    </xf>
    <xf numFmtId="169" fontId="23" fillId="33" borderId="34" xfId="0" applyNumberFormat="1" applyFont="1" applyFill="1" applyBorder="1" applyAlignment="1">
      <alignment horizontal="right" vertical="center" indent="2"/>
    </xf>
    <xf numFmtId="169" fontId="2" fillId="37" borderId="52" xfId="0" applyNumberFormat="1" applyFont="1" applyFill="1" applyBorder="1" applyAlignment="1">
      <alignment horizontal="right" vertical="center" indent="2"/>
    </xf>
    <xf numFmtId="169" fontId="24" fillId="37" borderId="49" xfId="0" applyNumberFormat="1" applyFont="1" applyFill="1" applyBorder="1" applyAlignment="1">
      <alignment horizontal="right" vertical="center" indent="2"/>
    </xf>
    <xf numFmtId="169" fontId="2" fillId="36" borderId="52" xfId="0" applyNumberFormat="1" applyFont="1" applyFill="1" applyBorder="1" applyAlignment="1">
      <alignment horizontal="right" vertical="center" indent="2"/>
    </xf>
    <xf numFmtId="169" fontId="23" fillId="44" borderId="59" xfId="0" applyNumberFormat="1" applyFont="1" applyFill="1" applyBorder="1" applyAlignment="1">
      <alignment horizontal="right" vertical="center" indent="2"/>
    </xf>
    <xf numFmtId="169" fontId="2" fillId="45" borderId="50" xfId="0" applyNumberFormat="1" applyFont="1" applyFill="1" applyBorder="1" applyAlignment="1">
      <alignment horizontal="right" vertical="center" indent="2"/>
    </xf>
    <xf numFmtId="169" fontId="43" fillId="40" borderId="61" xfId="0" applyNumberFormat="1" applyFont="1" applyFill="1" applyBorder="1" applyAlignment="1">
      <alignment horizontal="right" vertical="center" indent="2"/>
    </xf>
    <xf numFmtId="169" fontId="43" fillId="53" borderId="63" xfId="0" applyNumberFormat="1" applyFont="1" applyFill="1" applyBorder="1" applyAlignment="1">
      <alignment horizontal="right" vertical="center" indent="2"/>
    </xf>
    <xf numFmtId="169" fontId="23" fillId="34" borderId="34" xfId="0" applyNumberFormat="1" applyFont="1" applyFill="1" applyBorder="1" applyAlignment="1">
      <alignment horizontal="right" vertical="center"/>
    </xf>
    <xf numFmtId="169" fontId="24" fillId="36" borderId="49" xfId="0" applyNumberFormat="1" applyFont="1" applyFill="1" applyBorder="1" applyAlignment="1">
      <alignment horizontal="right" vertical="center"/>
    </xf>
    <xf numFmtId="169" fontId="23" fillId="33" borderId="34" xfId="0" applyNumberFormat="1" applyFont="1" applyFill="1" applyBorder="1" applyAlignment="1">
      <alignment horizontal="right" vertical="center"/>
    </xf>
    <xf numFmtId="169" fontId="2" fillId="37" borderId="52" xfId="0" applyNumberFormat="1" applyFont="1" applyFill="1" applyBorder="1" applyAlignment="1">
      <alignment horizontal="right" vertical="center"/>
    </xf>
    <xf numFmtId="169" fontId="3" fillId="3" borderId="21" xfId="0" applyNumberFormat="1" applyFont="1" applyFill="1" applyBorder="1" applyAlignment="1" applyProtection="1">
      <alignment vertical="center" wrapText="1"/>
      <protection locked="0"/>
    </xf>
    <xf numFmtId="169" fontId="3" fillId="8" borderId="10" xfId="0" applyNumberFormat="1" applyFont="1" applyFill="1" applyBorder="1" applyAlignment="1">
      <alignment vertical="top" wrapText="1"/>
    </xf>
    <xf numFmtId="169" fontId="24" fillId="38" borderId="50" xfId="0" applyNumberFormat="1" applyFont="1" applyFill="1" applyBorder="1" applyAlignment="1">
      <alignment horizontal="right" vertical="center"/>
    </xf>
    <xf numFmtId="169" fontId="43" fillId="40" borderId="61" xfId="0" applyNumberFormat="1" applyFont="1" applyFill="1" applyBorder="1" applyAlignment="1">
      <alignment horizontal="right" vertical="center"/>
    </xf>
    <xf numFmtId="169" fontId="43" fillId="55" borderId="63" xfId="0" applyNumberFormat="1" applyFont="1" applyFill="1" applyBorder="1" applyAlignment="1">
      <alignment horizontal="right" vertical="center"/>
    </xf>
    <xf numFmtId="169" fontId="22" fillId="30" borderId="45" xfId="0" applyNumberFormat="1" applyFont="1" applyFill="1" applyBorder="1" applyAlignment="1">
      <alignment horizontal="right" vertical="center"/>
    </xf>
    <xf numFmtId="169" fontId="25" fillId="30" borderId="45" xfId="0" applyNumberFormat="1" applyFont="1" applyFill="1" applyBorder="1" applyAlignment="1">
      <alignment horizontal="right" vertical="center"/>
    </xf>
    <xf numFmtId="169" fontId="22" fillId="3" borderId="56" xfId="0" applyNumberFormat="1" applyFont="1" applyFill="1" applyBorder="1" applyAlignment="1" applyProtection="1">
      <alignment horizontal="right" vertical="center"/>
      <protection locked="0"/>
    </xf>
    <xf numFmtId="169" fontId="22" fillId="32" borderId="45" xfId="0" applyNumberFormat="1" applyFont="1" applyFill="1" applyBorder="1" applyAlignment="1">
      <alignment horizontal="right" vertical="center"/>
    </xf>
    <xf numFmtId="169" fontId="25" fillId="32" borderId="45" xfId="0" applyNumberFormat="1" applyFont="1" applyFill="1" applyBorder="1" applyAlignment="1">
      <alignment horizontal="right" vertical="center"/>
    </xf>
    <xf numFmtId="169" fontId="3" fillId="3" borderId="22" xfId="0" applyNumberFormat="1" applyFont="1" applyFill="1" applyBorder="1" applyAlignment="1" applyProtection="1">
      <alignment vertical="center" wrapText="1"/>
      <protection locked="0"/>
    </xf>
    <xf numFmtId="0" fontId="3" fillId="3" borderId="21" xfId="0" applyFont="1" applyFill="1" applyBorder="1" applyAlignment="1" applyProtection="1">
      <alignment vertical="center" wrapText="1"/>
      <protection locked="0"/>
    </xf>
    <xf numFmtId="169" fontId="1" fillId="3" borderId="21" xfId="0" applyNumberFormat="1" applyFont="1" applyFill="1" applyBorder="1" applyAlignment="1" applyProtection="1">
      <alignment vertical="center" wrapText="1"/>
      <protection locked="0"/>
    </xf>
    <xf numFmtId="0" fontId="2" fillId="10" borderId="10" xfId="0" applyFont="1" applyFill="1" applyBorder="1" applyAlignment="1" applyProtection="1">
      <alignment horizontal="left" vertical="top" wrapText="1"/>
      <protection hidden="1"/>
    </xf>
    <xf numFmtId="0" fontId="62" fillId="10" borderId="10" xfId="0" applyFont="1" applyFill="1" applyBorder="1" applyAlignment="1">
      <alignment vertical="top" wrapText="1"/>
    </xf>
    <xf numFmtId="169" fontId="6" fillId="59" borderId="70" xfId="0" applyNumberFormat="1" applyFont="1" applyFill="1" applyBorder="1" applyAlignment="1">
      <alignment horizontal="center" vertical="center"/>
    </xf>
    <xf numFmtId="169" fontId="6" fillId="25" borderId="70" xfId="0" applyNumberFormat="1" applyFont="1" applyFill="1" applyBorder="1" applyAlignment="1" applyProtection="1">
      <alignment horizontal="center" vertical="center"/>
      <protection hidden="1"/>
    </xf>
    <xf numFmtId="171" fontId="6" fillId="51" borderId="54" xfId="0" applyNumberFormat="1" applyFont="1" applyFill="1" applyBorder="1" applyAlignment="1">
      <alignment horizontal="center" vertical="center"/>
    </xf>
    <xf numFmtId="0" fontId="9" fillId="0" borderId="8" xfId="0" applyFont="1" applyBorder="1" applyAlignment="1">
      <alignment wrapText="1"/>
    </xf>
    <xf numFmtId="0" fontId="26" fillId="10" borderId="10" xfId="0" applyFont="1" applyFill="1" applyBorder="1" applyAlignment="1" applyProtection="1">
      <alignment vertical="center" wrapText="1"/>
      <protection hidden="1"/>
    </xf>
    <xf numFmtId="167" fontId="2" fillId="13" borderId="34" xfId="6" applyNumberFormat="1" applyFont="1" applyFill="1" applyBorder="1" applyAlignment="1" applyProtection="1">
      <alignment horizontal="center" vertical="center"/>
      <protection hidden="1"/>
    </xf>
    <xf numFmtId="0" fontId="1" fillId="3" borderId="21" xfId="0" applyFont="1" applyFill="1" applyBorder="1" applyAlignment="1" applyProtection="1">
      <alignment vertical="center" wrapText="1"/>
      <protection locked="0" hidden="1"/>
    </xf>
    <xf numFmtId="0" fontId="1" fillId="3" borderId="21" xfId="0" applyFont="1" applyFill="1" applyBorder="1" applyAlignment="1" applyProtection="1">
      <alignment horizontal="left" vertical="center" wrapText="1"/>
      <protection locked="0" hidden="1"/>
    </xf>
    <xf numFmtId="0" fontId="66" fillId="16" borderId="10" xfId="0" applyFont="1" applyFill="1" applyBorder="1" applyAlignment="1" applyProtection="1">
      <alignment vertical="top"/>
      <protection hidden="1"/>
    </xf>
    <xf numFmtId="0" fontId="75" fillId="17" borderId="10" xfId="0" applyFont="1" applyFill="1" applyBorder="1" applyAlignment="1" applyProtection="1">
      <alignment horizontal="left" vertical="top" wrapText="1"/>
      <protection hidden="1"/>
    </xf>
    <xf numFmtId="0" fontId="76" fillId="17" borderId="10" xfId="0" applyFont="1" applyFill="1" applyBorder="1" applyAlignment="1" applyProtection="1">
      <alignment vertical="top" wrapText="1"/>
      <protection hidden="1"/>
    </xf>
    <xf numFmtId="0" fontId="76" fillId="10" borderId="10" xfId="0" applyFont="1" applyFill="1" applyBorder="1" applyAlignment="1" applyProtection="1">
      <alignment vertical="top" wrapText="1"/>
      <protection hidden="1"/>
    </xf>
    <xf numFmtId="0" fontId="0" fillId="10" borderId="10" xfId="0" applyFont="1" applyFill="1" applyBorder="1" applyAlignment="1" applyProtection="1">
      <protection hidden="1"/>
    </xf>
    <xf numFmtId="0" fontId="2" fillId="12" borderId="10" xfId="0" applyFont="1" applyFill="1" applyBorder="1" applyAlignment="1" applyProtection="1">
      <alignment horizontal="right" vertical="top" wrapText="1"/>
      <protection hidden="1"/>
    </xf>
    <xf numFmtId="0" fontId="26" fillId="10" borderId="10" xfId="0" applyFont="1" applyFill="1" applyBorder="1" applyAlignment="1">
      <alignment vertical="center" wrapText="1"/>
    </xf>
    <xf numFmtId="0" fontId="2" fillId="10" borderId="10" xfId="0" applyFont="1" applyFill="1" applyBorder="1" applyAlignment="1" applyProtection="1">
      <alignment vertical="top" wrapText="1"/>
      <protection hidden="1"/>
    </xf>
    <xf numFmtId="0" fontId="2" fillId="10" borderId="50" xfId="0" applyFont="1" applyFill="1" applyBorder="1" applyAlignment="1" applyProtection="1">
      <alignment vertical="top" wrapText="1"/>
      <protection hidden="1"/>
    </xf>
    <xf numFmtId="0" fontId="2" fillId="12" borderId="10" xfId="0" applyFont="1" applyFill="1" applyBorder="1" applyAlignment="1" applyProtection="1">
      <alignment horizontal="right" vertical="top" wrapText="1"/>
      <protection hidden="1"/>
    </xf>
    <xf numFmtId="0" fontId="1" fillId="67" borderId="4" xfId="0" applyFont="1" applyFill="1" applyBorder="1" applyAlignment="1"/>
    <xf numFmtId="0" fontId="1" fillId="3" borderId="21" xfId="0" applyFont="1" applyFill="1" applyBorder="1" applyAlignment="1" applyProtection="1">
      <alignment horizontal="left" vertical="center"/>
      <protection locked="0" hidden="1"/>
    </xf>
    <xf numFmtId="0" fontId="1" fillId="62" borderId="21" xfId="0" applyFont="1" applyFill="1" applyBorder="1" applyAlignment="1" applyProtection="1">
      <alignment horizontal="left" vertical="top" wrapText="1"/>
      <protection locked="0" hidden="1"/>
    </xf>
    <xf numFmtId="14" fontId="3" fillId="61" borderId="21" xfId="0" applyNumberFormat="1" applyFont="1" applyFill="1" applyBorder="1" applyAlignment="1" applyProtection="1">
      <alignment horizontal="left" vertical="top" wrapText="1"/>
      <protection locked="0" hidden="1"/>
    </xf>
    <xf numFmtId="0" fontId="23" fillId="0" borderId="0" xfId="0" applyFont="1" applyAlignment="1" applyProtection="1">
      <protection locked="0"/>
    </xf>
    <xf numFmtId="0" fontId="26" fillId="10" borderId="10" xfId="0" applyFont="1" applyFill="1" applyBorder="1" applyAlignment="1">
      <alignment vertical="top" wrapText="1"/>
    </xf>
    <xf numFmtId="0" fontId="0" fillId="7" borderId="28" xfId="0" applyFont="1" applyFill="1" applyBorder="1" applyAlignment="1">
      <alignment horizontal="center"/>
    </xf>
    <xf numFmtId="0" fontId="40" fillId="7" borderId="0" xfId="0" applyFont="1" applyFill="1" applyAlignment="1">
      <alignment horizontal="left" vertical="center" wrapText="1"/>
    </xf>
    <xf numFmtId="0" fontId="39" fillId="7" borderId="0" xfId="0" applyFont="1" applyFill="1" applyAlignment="1">
      <alignment horizontal="left" vertical="center" wrapText="1"/>
    </xf>
    <xf numFmtId="0" fontId="2" fillId="12" borderId="10" xfId="0" applyFont="1" applyFill="1" applyBorder="1" applyAlignment="1">
      <alignment horizontal="left" vertical="top" wrapText="1"/>
    </xf>
    <xf numFmtId="0" fontId="31" fillId="12" borderId="10" xfId="0" applyFont="1" applyFill="1" applyBorder="1" applyAlignment="1">
      <alignment horizontal="left" vertical="top" wrapText="1"/>
    </xf>
    <xf numFmtId="0" fontId="1" fillId="12" borderId="10" xfId="0" applyFont="1" applyFill="1" applyBorder="1" applyAlignment="1">
      <alignment horizontal="left" vertical="top" wrapText="1"/>
    </xf>
    <xf numFmtId="0" fontId="32" fillId="12" borderId="10" xfId="0" applyFont="1" applyFill="1" applyBorder="1" applyAlignment="1">
      <alignment horizontal="left" vertical="top" wrapText="1"/>
    </xf>
    <xf numFmtId="0" fontId="2" fillId="15" borderId="10" xfId="0" applyFont="1" applyFill="1" applyBorder="1" applyAlignment="1">
      <alignment horizontal="left" vertical="top" wrapText="1"/>
    </xf>
    <xf numFmtId="0" fontId="31" fillId="15" borderId="10" xfId="0" applyFont="1" applyFill="1" applyBorder="1" applyAlignment="1">
      <alignment horizontal="left" vertical="top" wrapText="1"/>
    </xf>
    <xf numFmtId="0" fontId="26" fillId="12" borderId="10" xfId="0" applyFont="1" applyFill="1" applyBorder="1" applyAlignment="1">
      <alignment horizontal="left" vertical="center"/>
    </xf>
    <xf numFmtId="0" fontId="1" fillId="12" borderId="10" xfId="0" applyFont="1" applyFill="1" applyBorder="1" applyAlignment="1">
      <alignment horizontal="left" vertical="top"/>
    </xf>
    <xf numFmtId="0" fontId="32" fillId="12" borderId="10" xfId="0" applyFont="1" applyFill="1" applyBorder="1" applyAlignment="1">
      <alignment horizontal="left" vertical="top"/>
    </xf>
    <xf numFmtId="0" fontId="32" fillId="15" borderId="10" xfId="0" applyFont="1" applyFill="1" applyBorder="1" applyAlignment="1">
      <alignment horizontal="left" vertical="top" wrapText="1"/>
    </xf>
    <xf numFmtId="0" fontId="54" fillId="6" borderId="17" xfId="0" applyFont="1" applyFill="1" applyBorder="1" applyAlignment="1">
      <alignment horizontal="left" vertical="center" wrapText="1"/>
    </xf>
    <xf numFmtId="0" fontId="54" fillId="6" borderId="18" xfId="0" applyFont="1" applyFill="1" applyBorder="1" applyAlignment="1">
      <alignment horizontal="left" vertical="center" wrapText="1"/>
    </xf>
    <xf numFmtId="0" fontId="54" fillId="6" borderId="13" xfId="0" applyFont="1" applyFill="1" applyBorder="1" applyAlignment="1">
      <alignment horizontal="left" vertical="center" wrapText="1"/>
    </xf>
    <xf numFmtId="0" fontId="54" fillId="6" borderId="10"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1" fillId="9" borderId="22" xfId="0" applyFont="1" applyFill="1" applyBorder="1" applyAlignment="1">
      <alignment horizontal="left" vertical="center"/>
    </xf>
    <xf numFmtId="0" fontId="1" fillId="9" borderId="24" xfId="0" applyFont="1" applyFill="1" applyBorder="1" applyAlignment="1">
      <alignment horizontal="left" vertical="center"/>
    </xf>
    <xf numFmtId="0" fontId="1" fillId="65" borderId="25" xfId="0" applyFont="1" applyFill="1" applyBorder="1" applyAlignment="1" applyProtection="1">
      <alignment horizontal="left" vertical="top" wrapText="1"/>
      <protection locked="0" hidden="1"/>
    </xf>
    <xf numFmtId="0" fontId="1" fillId="65" borderId="29" xfId="0" applyFont="1" applyFill="1" applyBorder="1" applyAlignment="1" applyProtection="1">
      <alignment horizontal="left" vertical="top" wrapText="1"/>
      <protection locked="0" hidden="1"/>
    </xf>
    <xf numFmtId="0" fontId="1" fillId="65" borderId="26" xfId="0" applyFont="1" applyFill="1" applyBorder="1" applyAlignment="1" applyProtection="1">
      <alignment horizontal="left" vertical="top" wrapText="1"/>
      <protection locked="0" hidden="1"/>
    </xf>
    <xf numFmtId="0" fontId="1" fillId="65" borderId="21" xfId="0" applyFont="1" applyFill="1" applyBorder="1" applyAlignment="1" applyProtection="1">
      <alignment horizontal="left" vertical="top" wrapText="1"/>
      <protection locked="0" hidden="1"/>
    </xf>
    <xf numFmtId="0" fontId="44" fillId="10" borderId="0" xfId="0" applyFont="1" applyFill="1" applyAlignment="1" applyProtection="1">
      <alignment horizontal="left" vertical="top" wrapText="1"/>
      <protection hidden="1"/>
    </xf>
    <xf numFmtId="0" fontId="40" fillId="7" borderId="0" xfId="0" applyFont="1" applyFill="1" applyAlignment="1" applyProtection="1">
      <alignment horizontal="left" vertical="center" wrapText="1"/>
      <protection hidden="1"/>
    </xf>
    <xf numFmtId="0" fontId="39" fillId="7" borderId="0" xfId="0" applyFont="1" applyFill="1" applyAlignment="1" applyProtection="1">
      <alignment horizontal="left" vertical="center" wrapText="1"/>
      <protection hidden="1"/>
    </xf>
    <xf numFmtId="0" fontId="54" fillId="6" borderId="17" xfId="0" applyFont="1" applyFill="1" applyBorder="1" applyAlignment="1" applyProtection="1">
      <alignment horizontal="left" vertical="center" wrapText="1"/>
      <protection hidden="1"/>
    </xf>
    <xf numFmtId="0" fontId="54" fillId="6" borderId="18" xfId="0" applyFont="1" applyFill="1" applyBorder="1" applyAlignment="1" applyProtection="1">
      <alignment horizontal="left" vertical="center" wrapText="1"/>
      <protection hidden="1"/>
    </xf>
    <xf numFmtId="0" fontId="54" fillId="6" borderId="19" xfId="0" applyFont="1" applyFill="1" applyBorder="1" applyAlignment="1" applyProtection="1">
      <alignment horizontal="left" vertical="center" wrapText="1"/>
      <protection hidden="1"/>
    </xf>
    <xf numFmtId="0" fontId="44" fillId="10" borderId="0" xfId="0" applyFont="1" applyFill="1" applyAlignment="1" applyProtection="1">
      <alignment horizontal="left" vertical="center" wrapText="1"/>
      <protection hidden="1"/>
    </xf>
    <xf numFmtId="0" fontId="1" fillId="64" borderId="25" xfId="0" applyFont="1" applyFill="1" applyBorder="1" applyAlignment="1" applyProtection="1">
      <alignment horizontal="left" vertical="top" wrapText="1"/>
      <protection hidden="1"/>
    </xf>
    <xf numFmtId="0" fontId="1" fillId="64" borderId="29" xfId="0" applyFont="1" applyFill="1" applyBorder="1" applyAlignment="1" applyProtection="1">
      <alignment horizontal="left" vertical="top" wrapText="1"/>
      <protection hidden="1"/>
    </xf>
    <xf numFmtId="0" fontId="1" fillId="64" borderId="26" xfId="0" applyFont="1" applyFill="1" applyBorder="1" applyAlignment="1" applyProtection="1">
      <alignment horizontal="left" vertical="top" wrapText="1"/>
      <protection hidden="1"/>
    </xf>
    <xf numFmtId="0" fontId="1" fillId="11" borderId="25" xfId="0" applyFont="1" applyFill="1" applyBorder="1" applyAlignment="1" applyProtection="1">
      <alignment horizontal="left" vertical="top" wrapText="1"/>
      <protection locked="0" hidden="1"/>
    </xf>
    <xf numFmtId="0" fontId="1" fillId="11" borderId="29" xfId="0" applyFont="1" applyFill="1" applyBorder="1" applyAlignment="1" applyProtection="1">
      <alignment horizontal="left" vertical="top" wrapText="1"/>
      <protection locked="0" hidden="1"/>
    </xf>
    <xf numFmtId="0" fontId="1" fillId="11" borderId="26" xfId="0" applyFont="1" applyFill="1" applyBorder="1" applyAlignment="1" applyProtection="1">
      <alignment horizontal="left" vertical="top" wrapText="1"/>
      <protection locked="0" hidden="1"/>
    </xf>
    <xf numFmtId="0" fontId="1" fillId="66" borderId="25" xfId="0" applyFont="1" applyFill="1" applyBorder="1" applyAlignment="1" applyProtection="1">
      <alignment horizontal="left" vertical="top" wrapText="1"/>
      <protection locked="0" hidden="1"/>
    </xf>
    <xf numFmtId="0" fontId="1" fillId="66" borderId="29" xfId="0" applyFont="1" applyFill="1" applyBorder="1" applyAlignment="1" applyProtection="1">
      <alignment horizontal="left" vertical="top" wrapText="1"/>
      <protection locked="0" hidden="1"/>
    </xf>
    <xf numFmtId="0" fontId="1" fillId="66" borderId="26" xfId="0" applyFont="1" applyFill="1" applyBorder="1" applyAlignment="1" applyProtection="1">
      <alignment horizontal="left" vertical="top" wrapText="1"/>
      <protection locked="0" hidden="1"/>
    </xf>
    <xf numFmtId="0" fontId="66" fillId="63" borderId="10" xfId="0" applyFont="1" applyFill="1" applyBorder="1" applyAlignment="1" applyProtection="1">
      <alignment horizontal="left" vertical="center" wrapText="1"/>
      <protection hidden="1"/>
    </xf>
    <xf numFmtId="0" fontId="44" fillId="10" borderId="10" xfId="0" applyFont="1" applyFill="1" applyBorder="1" applyAlignment="1" applyProtection="1">
      <alignment horizontal="left" vertical="top" wrapText="1"/>
      <protection hidden="1"/>
    </xf>
    <xf numFmtId="0" fontId="1" fillId="3" borderId="25" xfId="0" applyFont="1" applyFill="1" applyBorder="1" applyAlignment="1" applyProtection="1">
      <alignment horizontal="center" vertical="top"/>
      <protection locked="0" hidden="1"/>
    </xf>
    <xf numFmtId="0" fontId="1" fillId="3" borderId="26" xfId="0" applyFont="1" applyFill="1" applyBorder="1" applyAlignment="1" applyProtection="1">
      <alignment horizontal="center" vertical="top"/>
      <protection locked="0" hidden="1"/>
    </xf>
    <xf numFmtId="0" fontId="1" fillId="3" borderId="25" xfId="0" applyFont="1" applyFill="1" applyBorder="1" applyAlignment="1" applyProtection="1">
      <alignment horizontal="left" vertical="top" wrapText="1"/>
      <protection locked="0" hidden="1"/>
    </xf>
    <xf numFmtId="0" fontId="1" fillId="3" borderId="29" xfId="0" applyFont="1" applyFill="1" applyBorder="1" applyAlignment="1" applyProtection="1">
      <alignment horizontal="left" vertical="top" wrapText="1"/>
      <protection locked="0" hidden="1"/>
    </xf>
    <xf numFmtId="0" fontId="1" fillId="3" borderId="26" xfId="0" applyFont="1" applyFill="1" applyBorder="1" applyAlignment="1" applyProtection="1">
      <alignment horizontal="left" vertical="top" wrapText="1"/>
      <protection locked="0" hidden="1"/>
    </xf>
    <xf numFmtId="0" fontId="1" fillId="3" borderId="25" xfId="0" applyFont="1" applyFill="1" applyBorder="1" applyAlignment="1" applyProtection="1">
      <alignment horizontal="left" vertical="top"/>
      <protection locked="0" hidden="1"/>
    </xf>
    <xf numFmtId="0" fontId="1" fillId="3" borderId="26" xfId="0" applyFont="1" applyFill="1" applyBorder="1" applyAlignment="1" applyProtection="1">
      <alignment horizontal="left" vertical="top"/>
      <protection locked="0" hidden="1"/>
    </xf>
    <xf numFmtId="0" fontId="1" fillId="3" borderId="73" xfId="0" applyFont="1" applyFill="1" applyBorder="1" applyAlignment="1" applyProtection="1">
      <alignment horizontal="left" vertical="top" wrapText="1"/>
      <protection locked="0" hidden="1"/>
    </xf>
    <xf numFmtId="0" fontId="1" fillId="3" borderId="31" xfId="0" applyFont="1" applyFill="1" applyBorder="1" applyAlignment="1" applyProtection="1">
      <alignment horizontal="left" vertical="top" wrapText="1"/>
      <protection locked="0" hidden="1"/>
    </xf>
    <xf numFmtId="0" fontId="1" fillId="3" borderId="27" xfId="0" applyFont="1" applyFill="1" applyBorder="1" applyAlignment="1" applyProtection="1">
      <alignment horizontal="left" vertical="top" wrapText="1"/>
      <protection locked="0" hidden="1"/>
    </xf>
    <xf numFmtId="0" fontId="1" fillId="3" borderId="30" xfId="0" applyFont="1" applyFill="1" applyBorder="1" applyAlignment="1" applyProtection="1">
      <alignment horizontal="left" vertical="top" wrapText="1"/>
      <protection locked="0" hidden="1"/>
    </xf>
    <xf numFmtId="0" fontId="1" fillId="3" borderId="74" xfId="0" applyFont="1" applyFill="1" applyBorder="1" applyAlignment="1" applyProtection="1">
      <alignment horizontal="left" vertical="top" wrapText="1"/>
      <protection locked="0" hidden="1"/>
    </xf>
    <xf numFmtId="0" fontId="1" fillId="3" borderId="75" xfId="0" applyFont="1" applyFill="1" applyBorder="1" applyAlignment="1" applyProtection="1">
      <alignment horizontal="left" vertical="top" wrapText="1"/>
      <protection locked="0" hidden="1"/>
    </xf>
    <xf numFmtId="0" fontId="10" fillId="12" borderId="10" xfId="0" applyFont="1" applyFill="1" applyBorder="1" applyAlignment="1" applyProtection="1">
      <alignment horizontal="left" vertical="center" wrapText="1"/>
      <protection hidden="1"/>
    </xf>
    <xf numFmtId="0" fontId="37" fillId="7" borderId="10" xfId="0" applyFont="1" applyFill="1" applyBorder="1" applyAlignment="1">
      <alignment horizontal="right"/>
    </xf>
    <xf numFmtId="0" fontId="1" fillId="3" borderId="25" xfId="0" applyFont="1" applyFill="1" applyBorder="1" applyAlignment="1" applyProtection="1">
      <alignment horizontal="center" vertical="top" wrapText="1"/>
      <protection locked="0" hidden="1"/>
    </xf>
    <xf numFmtId="0" fontId="1" fillId="3" borderId="26" xfId="0" applyFont="1" applyFill="1" applyBorder="1" applyAlignment="1" applyProtection="1">
      <alignment horizontal="center" vertical="top" wrapText="1"/>
      <protection locked="0" hidden="1"/>
    </xf>
    <xf numFmtId="0" fontId="1" fillId="5" borderId="25" xfId="0" applyFont="1" applyFill="1" applyBorder="1" applyAlignment="1" applyProtection="1">
      <alignment horizontal="left" vertical="center" wrapText="1"/>
      <protection hidden="1"/>
    </xf>
    <xf numFmtId="0" fontId="1" fillId="5" borderId="26" xfId="0" applyFont="1" applyFill="1" applyBorder="1" applyAlignment="1" applyProtection="1">
      <alignment horizontal="left" vertical="center"/>
      <protection hidden="1"/>
    </xf>
    <xf numFmtId="0" fontId="1" fillId="5" borderId="25" xfId="0" applyFont="1" applyFill="1" applyBorder="1" applyAlignment="1" applyProtection="1">
      <alignment horizontal="left" vertical="center"/>
      <protection hidden="1"/>
    </xf>
    <xf numFmtId="0" fontId="1" fillId="3" borderId="25" xfId="0" applyFont="1" applyFill="1" applyBorder="1" applyAlignment="1" applyProtection="1">
      <alignment horizontal="left" vertical="center"/>
      <protection locked="0" hidden="1"/>
    </xf>
    <xf numFmtId="0" fontId="1" fillId="3" borderId="26" xfId="0" applyFont="1" applyFill="1" applyBorder="1" applyAlignment="1" applyProtection="1">
      <alignment horizontal="left" vertical="center"/>
      <protection locked="0" hidden="1"/>
    </xf>
    <xf numFmtId="0" fontId="32" fillId="3" borderId="25" xfId="0" applyFont="1" applyFill="1" applyBorder="1" applyAlignment="1" applyProtection="1">
      <alignment horizontal="left" vertical="center"/>
      <protection locked="0" hidden="1"/>
    </xf>
    <xf numFmtId="0" fontId="32" fillId="3" borderId="26" xfId="0" applyFont="1" applyFill="1" applyBorder="1" applyAlignment="1" applyProtection="1">
      <alignment horizontal="left" vertical="center"/>
      <protection locked="0" hidden="1"/>
    </xf>
    <xf numFmtId="0" fontId="26" fillId="12" borderId="27" xfId="0" applyFont="1" applyFill="1" applyBorder="1" applyAlignment="1" applyProtection="1">
      <alignment horizontal="left" vertical="center"/>
      <protection hidden="1"/>
    </xf>
    <xf numFmtId="0" fontId="26" fillId="12" borderId="10" xfId="0" applyFont="1" applyFill="1" applyBorder="1" applyAlignment="1" applyProtection="1">
      <alignment horizontal="left" vertical="center"/>
      <protection hidden="1"/>
    </xf>
    <xf numFmtId="0" fontId="8" fillId="0" borderId="0" xfId="0" applyFont="1" applyAlignment="1">
      <alignment horizontal="right"/>
    </xf>
    <xf numFmtId="0" fontId="44" fillId="17" borderId="10" xfId="0" applyFont="1" applyFill="1" applyBorder="1" applyAlignment="1" applyProtection="1">
      <alignment horizontal="left" vertical="top" wrapText="1"/>
      <protection hidden="1"/>
    </xf>
    <xf numFmtId="0" fontId="46" fillId="17" borderId="10" xfId="0" applyFont="1" applyFill="1" applyBorder="1" applyAlignment="1" applyProtection="1">
      <alignment horizontal="left" vertical="top" wrapText="1"/>
      <protection hidden="1"/>
    </xf>
    <xf numFmtId="0" fontId="37" fillId="7" borderId="10" xfId="0" applyFont="1" applyFill="1" applyBorder="1" applyAlignment="1" applyProtection="1">
      <alignment horizontal="right"/>
      <protection hidden="1"/>
    </xf>
    <xf numFmtId="0" fontId="3" fillId="3" borderId="25" xfId="0" applyFont="1" applyFill="1" applyBorder="1" applyAlignment="1" applyProtection="1">
      <alignment horizontal="center" vertical="top" wrapText="1"/>
      <protection locked="0" hidden="1"/>
    </xf>
    <xf numFmtId="0" fontId="3" fillId="3" borderId="26" xfId="0" applyFont="1" applyFill="1" applyBorder="1" applyAlignment="1" applyProtection="1">
      <alignment horizontal="center" vertical="top" wrapText="1"/>
      <protection locked="0" hidden="1"/>
    </xf>
    <xf numFmtId="0" fontId="44" fillId="20" borderId="10" xfId="0" applyFont="1" applyFill="1" applyBorder="1" applyAlignment="1" applyProtection="1">
      <alignment horizontal="left" vertical="top" wrapText="1"/>
      <protection hidden="1"/>
    </xf>
    <xf numFmtId="0" fontId="35" fillId="7" borderId="15" xfId="0" applyFont="1" applyFill="1" applyBorder="1" applyAlignment="1" applyProtection="1">
      <alignment horizontal="left" vertical="top" wrapText="1"/>
      <protection hidden="1"/>
    </xf>
    <xf numFmtId="0" fontId="35" fillId="7" borderId="16" xfId="0" applyFont="1" applyFill="1" applyBorder="1" applyAlignment="1" applyProtection="1">
      <alignment horizontal="left" vertical="top" wrapText="1"/>
      <protection hidden="1"/>
    </xf>
    <xf numFmtId="0" fontId="35" fillId="7" borderId="2" xfId="0" applyFont="1" applyFill="1" applyBorder="1" applyAlignment="1" applyProtection="1">
      <alignment horizontal="left" vertical="top" wrapText="1"/>
      <protection hidden="1"/>
    </xf>
    <xf numFmtId="49" fontId="1" fillId="3" borderId="25" xfId="0" applyNumberFormat="1" applyFont="1" applyFill="1" applyBorder="1" applyAlignment="1" applyProtection="1">
      <alignment horizontal="left" vertical="top" wrapText="1"/>
      <protection locked="0" hidden="1"/>
    </xf>
    <xf numFmtId="49" fontId="1" fillId="3" borderId="29" xfId="0" applyNumberFormat="1" applyFont="1" applyFill="1" applyBorder="1" applyAlignment="1" applyProtection="1">
      <alignment horizontal="left" vertical="top" wrapText="1"/>
      <protection locked="0" hidden="1"/>
    </xf>
    <xf numFmtId="49" fontId="1" fillId="3" borderId="26" xfId="0" applyNumberFormat="1" applyFont="1" applyFill="1" applyBorder="1" applyAlignment="1" applyProtection="1">
      <alignment horizontal="left" vertical="top" wrapText="1"/>
      <protection locked="0" hidden="1"/>
    </xf>
    <xf numFmtId="0" fontId="3" fillId="3" borderId="29" xfId="0" applyFont="1" applyFill="1" applyBorder="1" applyAlignment="1" applyProtection="1">
      <alignment horizontal="left" vertical="top" wrapText="1"/>
      <protection locked="0" hidden="1"/>
    </xf>
    <xf numFmtId="0" fontId="3" fillId="3" borderId="26" xfId="0" applyFont="1" applyFill="1" applyBorder="1" applyAlignment="1" applyProtection="1">
      <alignment horizontal="left" vertical="top" wrapText="1"/>
      <protection locked="0" hidden="1"/>
    </xf>
    <xf numFmtId="0" fontId="8" fillId="0" borderId="0" xfId="0" applyFont="1" applyAlignment="1">
      <alignment horizontal="right" vertical="center"/>
    </xf>
    <xf numFmtId="9" fontId="3" fillId="3" borderId="22" xfId="6" applyFont="1" applyFill="1" applyBorder="1" applyAlignment="1" applyProtection="1">
      <alignment horizontal="left" vertical="top" wrapText="1"/>
      <protection locked="0" hidden="1"/>
    </xf>
    <xf numFmtId="9" fontId="3" fillId="3" borderId="24" xfId="6" applyFont="1" applyFill="1" applyBorder="1" applyAlignment="1" applyProtection="1">
      <alignment horizontal="left" vertical="top" wrapText="1"/>
      <protection locked="0" hidden="1"/>
    </xf>
    <xf numFmtId="0" fontId="68" fillId="0" borderId="10" xfId="0" applyFont="1" applyFill="1" applyBorder="1" applyAlignment="1" applyProtection="1">
      <alignment horizontal="left" vertical="center" wrapText="1"/>
      <protection hidden="1"/>
    </xf>
    <xf numFmtId="0" fontId="0" fillId="10" borderId="28" xfId="0" applyFont="1" applyFill="1" applyBorder="1" applyAlignment="1" applyProtection="1">
      <protection hidden="1"/>
    </xf>
    <xf numFmtId="0" fontId="0" fillId="10" borderId="77" xfId="0" applyFont="1" applyFill="1" applyBorder="1" applyAlignment="1" applyProtection="1">
      <protection hidden="1"/>
    </xf>
    <xf numFmtId="0" fontId="2" fillId="12" borderId="10" xfId="0" applyFont="1" applyFill="1" applyBorder="1" applyAlignment="1" applyProtection="1">
      <alignment horizontal="right" vertical="top" wrapText="1"/>
      <protection hidden="1"/>
    </xf>
    <xf numFmtId="0" fontId="46" fillId="0" borderId="10" xfId="0" applyFont="1" applyFill="1" applyBorder="1" applyAlignment="1" applyProtection="1">
      <alignment horizontal="left" vertical="top" wrapText="1"/>
      <protection hidden="1"/>
    </xf>
    <xf numFmtId="0" fontId="8" fillId="0" borderId="10" xfId="0" applyFont="1" applyBorder="1" applyAlignment="1">
      <alignment horizontal="right"/>
    </xf>
    <xf numFmtId="0" fontId="10" fillId="12" borderId="10" xfId="0" applyFont="1" applyFill="1" applyBorder="1" applyAlignment="1" applyProtection="1">
      <alignment vertical="center" wrapText="1"/>
      <protection hidden="1"/>
    </xf>
    <xf numFmtId="0" fontId="3" fillId="3" borderId="22" xfId="0" applyFont="1" applyFill="1" applyBorder="1" applyAlignment="1" applyProtection="1">
      <alignment horizontal="left" vertical="top" wrapText="1"/>
      <protection locked="0" hidden="1"/>
    </xf>
    <xf numFmtId="0" fontId="3" fillId="3" borderId="23" xfId="0" applyFont="1" applyFill="1" applyBorder="1" applyAlignment="1" applyProtection="1">
      <alignment horizontal="left" vertical="top" wrapText="1"/>
      <protection locked="0" hidden="1"/>
    </xf>
    <xf numFmtId="0" fontId="3" fillId="3" borderId="24" xfId="0" applyFont="1" applyFill="1" applyBorder="1" applyAlignment="1" applyProtection="1">
      <alignment horizontal="left" vertical="top" wrapText="1"/>
      <protection locked="0" hidden="1"/>
    </xf>
    <xf numFmtId="0" fontId="0" fillId="7" borderId="10" xfId="0" applyFont="1" applyFill="1" applyBorder="1" applyAlignment="1" applyProtection="1">
      <protection hidden="1"/>
    </xf>
    <xf numFmtId="0" fontId="3" fillId="3" borderId="31" xfId="0" applyFont="1" applyFill="1" applyBorder="1" applyAlignment="1" applyProtection="1">
      <alignment horizontal="left" vertical="top" wrapText="1"/>
      <protection locked="0" hidden="1"/>
    </xf>
    <xf numFmtId="0" fontId="3" fillId="3" borderId="30" xfId="0" applyFont="1" applyFill="1" applyBorder="1" applyAlignment="1" applyProtection="1">
      <alignment horizontal="left" vertical="top" wrapText="1"/>
      <protection locked="0" hidden="1"/>
    </xf>
    <xf numFmtId="0" fontId="14" fillId="10" borderId="10" xfId="0" applyFont="1" applyFill="1" applyBorder="1" applyProtection="1">
      <protection hidden="1"/>
    </xf>
    <xf numFmtId="0" fontId="22" fillId="60" borderId="48" xfId="0" applyFont="1" applyFill="1" applyBorder="1" applyAlignment="1" applyProtection="1">
      <alignment horizontal="left" vertical="center"/>
      <protection hidden="1"/>
    </xf>
    <xf numFmtId="0" fontId="22" fillId="60" borderId="49" xfId="0" applyFont="1" applyFill="1" applyBorder="1" applyAlignment="1" applyProtection="1">
      <alignment horizontal="left" vertical="center"/>
      <protection hidden="1"/>
    </xf>
    <xf numFmtId="0" fontId="22" fillId="31" borderId="48" xfId="0" applyFont="1" applyFill="1" applyBorder="1" applyAlignment="1" applyProtection="1">
      <alignment horizontal="left" vertical="center" wrapText="1"/>
      <protection hidden="1"/>
    </xf>
    <xf numFmtId="0" fontId="22" fillId="31" borderId="49" xfId="0" applyFont="1" applyFill="1" applyBorder="1" applyAlignment="1" applyProtection="1">
      <alignment horizontal="left" vertical="center" wrapText="1"/>
      <protection hidden="1"/>
    </xf>
    <xf numFmtId="0" fontId="43" fillId="40" borderId="62" xfId="0" applyFont="1" applyFill="1" applyBorder="1" applyAlignment="1" applyProtection="1">
      <alignment horizontal="left" vertical="center"/>
      <protection hidden="1"/>
    </xf>
    <xf numFmtId="0" fontId="43" fillId="40" borderId="63" xfId="0" applyFont="1" applyFill="1" applyBorder="1" applyAlignment="1" applyProtection="1">
      <alignment horizontal="left" vertical="center"/>
      <protection hidden="1"/>
    </xf>
    <xf numFmtId="0" fontId="69" fillId="17" borderId="10" xfId="0" applyFont="1" applyFill="1" applyBorder="1" applyAlignment="1" applyProtection="1">
      <alignment horizontal="left" vertical="top" wrapText="1"/>
      <protection hidden="1"/>
    </xf>
    <xf numFmtId="0" fontId="26" fillId="10" borderId="46" xfId="0" applyFont="1" applyFill="1" applyBorder="1" applyAlignment="1" applyProtection="1">
      <alignment horizontal="left" vertical="center" wrapText="1"/>
      <protection hidden="1"/>
    </xf>
    <xf numFmtId="0" fontId="26" fillId="10" borderId="10" xfId="0" applyFont="1" applyFill="1" applyBorder="1" applyAlignment="1" applyProtection="1">
      <alignment horizontal="left" vertical="center" wrapText="1"/>
      <protection hidden="1"/>
    </xf>
    <xf numFmtId="169" fontId="25" fillId="49" borderId="48" xfId="0" applyNumberFormat="1" applyFont="1" applyFill="1" applyBorder="1" applyAlignment="1" applyProtection="1">
      <alignment horizontal="right" vertical="center"/>
      <protection hidden="1"/>
    </xf>
    <xf numFmtId="169" fontId="25" fillId="49" borderId="67" xfId="0" applyNumberFormat="1" applyFont="1" applyFill="1" applyBorder="1" applyAlignment="1" applyProtection="1">
      <alignment horizontal="right" vertical="center"/>
      <protection hidden="1"/>
    </xf>
    <xf numFmtId="0" fontId="46" fillId="26" borderId="10" xfId="0" applyFont="1" applyFill="1" applyBorder="1" applyAlignment="1" applyProtection="1">
      <alignment horizontal="left" vertical="top" wrapText="1"/>
      <protection hidden="1"/>
    </xf>
    <xf numFmtId="0" fontId="0" fillId="47" borderId="52" xfId="0" applyFont="1" applyFill="1" applyBorder="1" applyAlignment="1" applyProtection="1">
      <alignment horizontal="right" vertical="center"/>
      <protection hidden="1"/>
    </xf>
    <xf numFmtId="169" fontId="22" fillId="48" borderId="34" xfId="0" applyNumberFormat="1" applyFont="1" applyFill="1" applyBorder="1" applyAlignment="1" applyProtection="1">
      <alignment horizontal="right" vertical="center"/>
      <protection hidden="1"/>
    </xf>
    <xf numFmtId="0" fontId="26" fillId="10" borderId="10" xfId="0" applyFont="1" applyFill="1" applyBorder="1" applyAlignment="1" applyProtection="1">
      <alignment horizontal="left" vertical="top" wrapText="1"/>
      <protection hidden="1"/>
    </xf>
    <xf numFmtId="0" fontId="10" fillId="10" borderId="46" xfId="0" applyFont="1" applyFill="1" applyBorder="1" applyAlignment="1" applyProtection="1">
      <alignment horizontal="left" vertical="top" wrapText="1"/>
      <protection hidden="1"/>
    </xf>
    <xf numFmtId="0" fontId="10" fillId="10" borderId="10" xfId="0" applyFont="1" applyFill="1" applyBorder="1" applyAlignment="1" applyProtection="1">
      <alignment horizontal="left" vertical="top" wrapText="1"/>
      <protection hidden="1"/>
    </xf>
    <xf numFmtId="0" fontId="12" fillId="29" borderId="51" xfId="0" applyFont="1" applyFill="1" applyBorder="1" applyAlignment="1" applyProtection="1">
      <alignment horizontal="center" vertical="center"/>
      <protection hidden="1"/>
    </xf>
    <xf numFmtId="0" fontId="12" fillId="29" borderId="52" xfId="0" applyFont="1" applyFill="1" applyBorder="1" applyAlignment="1" applyProtection="1">
      <alignment horizontal="center" vertical="center"/>
      <protection hidden="1"/>
    </xf>
    <xf numFmtId="0" fontId="22" fillId="30" borderId="48" xfId="0" applyFont="1" applyFill="1" applyBorder="1" applyAlignment="1" applyProtection="1">
      <alignment horizontal="left" vertical="center" wrapText="1"/>
      <protection hidden="1"/>
    </xf>
    <xf numFmtId="0" fontId="22" fillId="30" borderId="49" xfId="0" applyFont="1" applyFill="1" applyBorder="1" applyAlignment="1" applyProtection="1">
      <alignment horizontal="left" vertical="center" wrapText="1"/>
      <protection hidden="1"/>
    </xf>
    <xf numFmtId="0" fontId="75" fillId="17" borderId="10" xfId="0" applyFont="1" applyFill="1" applyBorder="1" applyAlignment="1" applyProtection="1">
      <alignment horizontal="left" vertical="top" wrapText="1"/>
      <protection hidden="1"/>
    </xf>
    <xf numFmtId="0" fontId="26" fillId="10" borderId="51" xfId="0" applyFont="1" applyFill="1" applyBorder="1" applyAlignment="1" applyProtection="1">
      <alignment horizontal="left" vertical="center" wrapText="1"/>
      <protection hidden="1"/>
    </xf>
    <xf numFmtId="0" fontId="26" fillId="10" borderId="66" xfId="0" applyFont="1" applyFill="1" applyBorder="1" applyAlignment="1" applyProtection="1">
      <alignment horizontal="left" vertical="center" wrapText="1"/>
      <protection hidden="1"/>
    </xf>
    <xf numFmtId="0" fontId="26" fillId="10" borderId="52" xfId="0" applyFont="1" applyFill="1" applyBorder="1" applyAlignment="1" applyProtection="1">
      <alignment horizontal="left" vertical="center" wrapText="1"/>
      <protection hidden="1"/>
    </xf>
    <xf numFmtId="0" fontId="46" fillId="16" borderId="10" xfId="0" applyFont="1" applyFill="1" applyBorder="1" applyAlignment="1" applyProtection="1">
      <alignment horizontal="left" vertical="top" wrapText="1"/>
      <protection hidden="1"/>
    </xf>
    <xf numFmtId="0" fontId="60" fillId="10" borderId="46" xfId="0" applyFont="1" applyFill="1" applyBorder="1" applyAlignment="1">
      <alignment horizontal="left" vertical="top" wrapText="1"/>
    </xf>
    <xf numFmtId="0" fontId="61" fillId="10" borderId="10" xfId="0" applyFont="1" applyFill="1" applyBorder="1" applyAlignment="1">
      <alignment horizontal="left" vertical="top" wrapText="1"/>
    </xf>
    <xf numFmtId="0" fontId="61" fillId="10" borderId="46" xfId="0" applyFont="1" applyFill="1" applyBorder="1" applyAlignment="1">
      <alignment horizontal="left" vertical="top" wrapText="1"/>
    </xf>
    <xf numFmtId="0" fontId="22" fillId="31" borderId="48" xfId="0" applyFont="1" applyFill="1" applyBorder="1" applyAlignment="1" applyProtection="1">
      <alignment horizontal="left" vertical="center"/>
      <protection hidden="1"/>
    </xf>
    <xf numFmtId="0" fontId="22" fillId="31" borderId="49" xfId="0" applyFont="1" applyFill="1" applyBorder="1" applyAlignment="1" applyProtection="1">
      <alignment horizontal="left" vertical="center"/>
      <protection hidden="1"/>
    </xf>
    <xf numFmtId="0" fontId="22" fillId="30" borderId="48" xfId="0" applyFont="1" applyFill="1" applyBorder="1" applyAlignment="1" applyProtection="1">
      <alignment horizontal="left" vertical="center"/>
      <protection hidden="1"/>
    </xf>
    <xf numFmtId="0" fontId="22" fillId="30" borderId="49" xfId="0" applyFont="1" applyFill="1" applyBorder="1" applyAlignment="1" applyProtection="1">
      <alignment horizontal="left" vertical="center"/>
      <protection hidden="1"/>
    </xf>
    <xf numFmtId="0" fontId="22" fillId="31" borderId="51" xfId="0" applyFont="1" applyFill="1" applyBorder="1" applyAlignment="1" applyProtection="1">
      <alignment horizontal="left" vertical="center"/>
      <protection hidden="1"/>
    </xf>
    <xf numFmtId="0" fontId="22" fillId="31" borderId="52" xfId="0" applyFont="1" applyFill="1" applyBorder="1" applyAlignment="1" applyProtection="1">
      <alignment horizontal="left" vertical="center"/>
      <protection hidden="1"/>
    </xf>
    <xf numFmtId="0" fontId="22" fillId="30" borderId="46" xfId="0" applyFont="1" applyFill="1" applyBorder="1" applyAlignment="1" applyProtection="1">
      <alignment horizontal="left" vertical="center"/>
      <protection hidden="1"/>
    </xf>
    <xf numFmtId="0" fontId="22" fillId="30" borderId="50" xfId="0" applyFont="1" applyFill="1" applyBorder="1" applyAlignment="1" applyProtection="1">
      <alignment horizontal="left" vertical="center"/>
      <protection hidden="1"/>
    </xf>
    <xf numFmtId="0" fontId="2" fillId="0" borderId="10" xfId="0" applyNumberFormat="1" applyFont="1" applyBorder="1" applyAlignment="1" applyProtection="1">
      <alignment horizontal="left" vertical="center"/>
      <protection hidden="1"/>
    </xf>
    <xf numFmtId="0" fontId="76" fillId="17" borderId="10" xfId="0" applyFont="1" applyFill="1" applyBorder="1" applyAlignment="1" applyProtection="1">
      <alignment horizontal="left" vertical="top" wrapText="1"/>
      <protection hidden="1"/>
    </xf>
    <xf numFmtId="0" fontId="55" fillId="10" borderId="10" xfId="0" applyFont="1" applyFill="1" applyBorder="1" applyAlignment="1" applyProtection="1">
      <alignment horizontal="left" vertical="center"/>
      <protection hidden="1"/>
    </xf>
    <xf numFmtId="0" fontId="17" fillId="7" borderId="32" xfId="0" applyFont="1" applyFill="1" applyBorder="1" applyAlignment="1">
      <alignment horizontal="left" vertical="center" wrapText="1"/>
    </xf>
    <xf numFmtId="0" fontId="3" fillId="8" borderId="10" xfId="0" applyFont="1" applyFill="1" applyBorder="1" applyAlignment="1" applyProtection="1">
      <alignment vertical="top" wrapText="1"/>
      <protection hidden="1"/>
    </xf>
    <xf numFmtId="0" fontId="14" fillId="7" borderId="10" xfId="0" applyFont="1" applyFill="1" applyBorder="1" applyProtection="1">
      <protection hidden="1"/>
    </xf>
    <xf numFmtId="0" fontId="2" fillId="10" borderId="10" xfId="0" applyFont="1" applyFill="1" applyBorder="1" applyAlignment="1" applyProtection="1">
      <alignment horizontal="right" vertical="top" wrapText="1"/>
      <protection hidden="1"/>
    </xf>
    <xf numFmtId="0" fontId="32" fillId="3" borderId="22" xfId="0" applyFont="1" applyFill="1" applyBorder="1" applyAlignment="1" applyProtection="1">
      <alignment horizontal="left" vertical="center" wrapText="1"/>
      <protection locked="0" hidden="1"/>
    </xf>
    <xf numFmtId="0" fontId="32" fillId="3" borderId="24" xfId="0" applyFont="1" applyFill="1" applyBorder="1" applyAlignment="1" applyProtection="1">
      <alignment horizontal="left" vertical="center" wrapText="1"/>
      <protection locked="0" hidden="1"/>
    </xf>
    <xf numFmtId="0" fontId="10" fillId="10" borderId="27" xfId="0" applyFont="1" applyFill="1" applyBorder="1" applyAlignment="1" applyProtection="1">
      <alignment horizontal="left" vertical="center"/>
      <protection hidden="1"/>
    </xf>
    <xf numFmtId="0" fontId="10" fillId="10" borderId="10" xfId="0" applyFont="1" applyFill="1" applyBorder="1" applyAlignment="1" applyProtection="1">
      <alignment horizontal="left" vertical="center"/>
      <protection hidden="1"/>
    </xf>
    <xf numFmtId="0" fontId="1" fillId="10" borderId="10" xfId="0" applyFont="1" applyFill="1" applyBorder="1" applyAlignment="1" applyProtection="1">
      <alignment horizontal="left" vertical="center"/>
      <protection hidden="1"/>
    </xf>
    <xf numFmtId="0" fontId="1" fillId="17" borderId="10" xfId="0" applyFont="1" applyFill="1" applyBorder="1" applyAlignment="1" applyProtection="1">
      <alignment horizontal="left" vertical="top" wrapText="1"/>
      <protection hidden="1"/>
    </xf>
    <xf numFmtId="0" fontId="22" fillId="30" borderId="51" xfId="0" applyFont="1" applyFill="1" applyBorder="1" applyAlignment="1" applyProtection="1">
      <alignment horizontal="left" vertical="center"/>
      <protection hidden="1"/>
    </xf>
    <xf numFmtId="0" fontId="22" fillId="30" borderId="52" xfId="0" applyFont="1" applyFill="1" applyBorder="1" applyAlignment="1" applyProtection="1">
      <alignment horizontal="left" vertical="center"/>
      <protection hidden="1"/>
    </xf>
    <xf numFmtId="0" fontId="12" fillId="29" borderId="51" xfId="0" applyFont="1" applyFill="1" applyBorder="1" applyAlignment="1" applyProtection="1">
      <alignment horizontal="center" vertical="top"/>
      <protection hidden="1"/>
    </xf>
    <xf numFmtId="0" fontId="12" fillId="29" borderId="52" xfId="0" applyFont="1" applyFill="1" applyBorder="1" applyAlignment="1" applyProtection="1">
      <alignment horizontal="center" vertical="top"/>
      <protection hidden="1"/>
    </xf>
    <xf numFmtId="0" fontId="78" fillId="17" borderId="10" xfId="0" applyFont="1" applyFill="1" applyBorder="1" applyAlignment="1" applyProtection="1">
      <alignment horizontal="left" vertical="top" wrapText="1"/>
      <protection hidden="1"/>
    </xf>
    <xf numFmtId="0" fontId="79" fillId="17" borderId="10" xfId="0" applyFont="1" applyFill="1" applyBorder="1" applyAlignment="1" applyProtection="1">
      <alignment horizontal="left" vertical="top" wrapText="1"/>
      <protection hidden="1"/>
    </xf>
    <xf numFmtId="0" fontId="12" fillId="6" borderId="17" xfId="0" applyFont="1" applyFill="1" applyBorder="1" applyAlignment="1" applyProtection="1">
      <alignment horizontal="left" vertical="center"/>
      <protection hidden="1"/>
    </xf>
    <xf numFmtId="0" fontId="12" fillId="6" borderId="18" xfId="0" applyFont="1" applyFill="1" applyBorder="1" applyAlignment="1" applyProtection="1">
      <alignment horizontal="left" vertical="center"/>
      <protection hidden="1"/>
    </xf>
    <xf numFmtId="0" fontId="12" fillId="6" borderId="19" xfId="0" applyFont="1" applyFill="1" applyBorder="1" applyAlignment="1" applyProtection="1">
      <alignment horizontal="left" vertical="center"/>
      <protection hidden="1"/>
    </xf>
    <xf numFmtId="0" fontId="37" fillId="7" borderId="20" xfId="0" applyFont="1" applyFill="1" applyBorder="1" applyAlignment="1">
      <alignment horizontal="right"/>
    </xf>
    <xf numFmtId="0" fontId="46" fillId="26" borderId="10" xfId="0" applyFont="1" applyFill="1" applyBorder="1" applyAlignment="1">
      <alignment horizontal="left" vertical="top" wrapText="1"/>
    </xf>
    <xf numFmtId="0" fontId="0" fillId="47" borderId="52" xfId="0" applyFont="1" applyFill="1" applyBorder="1" applyAlignment="1">
      <alignment horizontal="right" vertical="center"/>
    </xf>
    <xf numFmtId="169" fontId="22" fillId="48" borderId="34" xfId="0" applyNumberFormat="1" applyFont="1" applyFill="1" applyBorder="1" applyAlignment="1">
      <alignment horizontal="right" vertical="center"/>
    </xf>
    <xf numFmtId="169" fontId="25" fillId="49" borderId="48" xfId="0" applyNumberFormat="1" applyFont="1" applyFill="1" applyBorder="1" applyAlignment="1">
      <alignment horizontal="right" vertical="center"/>
    </xf>
    <xf numFmtId="169" fontId="25" fillId="49" borderId="67" xfId="0" applyNumberFormat="1" applyFont="1" applyFill="1" applyBorder="1" applyAlignment="1">
      <alignment horizontal="right" vertical="center"/>
    </xf>
    <xf numFmtId="0" fontId="26" fillId="10" borderId="46" xfId="0" applyFont="1" applyFill="1" applyBorder="1" applyAlignment="1">
      <alignment horizontal="left" vertical="center" wrapText="1"/>
    </xf>
    <xf numFmtId="0" fontId="26" fillId="10" borderId="10" xfId="0" applyFont="1" applyFill="1" applyBorder="1" applyAlignment="1">
      <alignment horizontal="left" vertical="center" wrapText="1"/>
    </xf>
    <xf numFmtId="0" fontId="22" fillId="30" borderId="48" xfId="0" applyFont="1" applyFill="1" applyBorder="1" applyAlignment="1">
      <alignment horizontal="left" vertical="center"/>
    </xf>
    <xf numFmtId="0" fontId="22" fillId="30" borderId="49" xfId="0" applyFont="1" applyFill="1" applyBorder="1" applyAlignment="1">
      <alignment horizontal="left" vertical="center"/>
    </xf>
    <xf numFmtId="0" fontId="43" fillId="40" borderId="62" xfId="0" applyFont="1" applyFill="1" applyBorder="1" applyAlignment="1">
      <alignment horizontal="left" vertical="center"/>
    </xf>
    <xf numFmtId="0" fontId="43" fillId="40" borderId="63" xfId="0" applyFont="1" applyFill="1" applyBorder="1" applyAlignment="1">
      <alignment horizontal="left" vertical="center"/>
    </xf>
    <xf numFmtId="0" fontId="69" fillId="17" borderId="10" xfId="0" applyFont="1" applyFill="1" applyBorder="1" applyAlignment="1">
      <alignment horizontal="left" vertical="top" wrapText="1"/>
    </xf>
    <xf numFmtId="0" fontId="26" fillId="10" borderId="51" xfId="0" applyFont="1" applyFill="1" applyBorder="1" applyAlignment="1">
      <alignment horizontal="left" vertical="center" wrapText="1"/>
    </xf>
    <xf numFmtId="0" fontId="26" fillId="10" borderId="66" xfId="0" applyFont="1" applyFill="1" applyBorder="1" applyAlignment="1">
      <alignment horizontal="left" vertical="center" wrapText="1"/>
    </xf>
    <xf numFmtId="0" fontId="26" fillId="10" borderId="52" xfId="0" applyFont="1" applyFill="1" applyBorder="1" applyAlignment="1">
      <alignment horizontal="left" vertical="center" wrapText="1"/>
    </xf>
    <xf numFmtId="0" fontId="12" fillId="29" borderId="51" xfId="0" applyFont="1" applyFill="1" applyBorder="1" applyAlignment="1">
      <alignment horizontal="center" vertical="center"/>
    </xf>
    <xf numFmtId="0" fontId="12" fillId="29" borderId="52" xfId="0" applyFont="1" applyFill="1" applyBorder="1" applyAlignment="1">
      <alignment horizontal="center" vertical="center"/>
    </xf>
    <xf numFmtId="0" fontId="22" fillId="30" borderId="46" xfId="0" applyFont="1" applyFill="1" applyBorder="1" applyAlignment="1">
      <alignment horizontal="left" vertical="center"/>
    </xf>
    <xf numFmtId="0" fontId="22" fillId="30" borderId="50" xfId="0" applyFont="1" applyFill="1" applyBorder="1" applyAlignment="1">
      <alignment horizontal="left" vertical="center"/>
    </xf>
    <xf numFmtId="0" fontId="22" fillId="31" borderId="51" xfId="0" applyFont="1" applyFill="1" applyBorder="1" applyAlignment="1" applyProtection="1">
      <alignment horizontal="left" vertical="center" wrapText="1"/>
      <protection hidden="1"/>
    </xf>
    <xf numFmtId="0" fontId="22" fillId="31" borderId="52" xfId="0" applyFont="1" applyFill="1" applyBorder="1" applyAlignment="1" applyProtection="1">
      <alignment horizontal="left" vertical="center" wrapText="1"/>
      <protection hidden="1"/>
    </xf>
    <xf numFmtId="0" fontId="26" fillId="10" borderId="10" xfId="0" applyFont="1" applyFill="1" applyBorder="1" applyAlignment="1">
      <alignment horizontal="left" vertical="top"/>
    </xf>
    <xf numFmtId="0" fontId="22" fillId="31" borderId="48" xfId="0" applyFont="1" applyFill="1" applyBorder="1" applyAlignment="1">
      <alignment horizontal="left" vertical="center"/>
    </xf>
    <xf numFmtId="0" fontId="22" fillId="31" borderId="49" xfId="0" applyFont="1" applyFill="1" applyBorder="1" applyAlignment="1">
      <alignment horizontal="left" vertical="center"/>
    </xf>
    <xf numFmtId="0" fontId="10" fillId="10" borderId="10" xfId="0" applyFont="1" applyFill="1" applyBorder="1" applyAlignment="1">
      <alignment horizontal="left" vertical="top" wrapText="1"/>
    </xf>
    <xf numFmtId="0" fontId="22" fillId="31" borderId="51" xfId="0" applyFont="1" applyFill="1" applyBorder="1" applyAlignment="1">
      <alignment horizontal="left" vertical="center"/>
    </xf>
    <xf numFmtId="0" fontId="22" fillId="31" borderId="52" xfId="0" applyFont="1" applyFill="1" applyBorder="1" applyAlignment="1">
      <alignment horizontal="left" vertical="center"/>
    </xf>
    <xf numFmtId="0" fontId="12" fillId="16" borderId="10" xfId="0" applyFont="1" applyFill="1" applyBorder="1" applyAlignment="1">
      <alignment horizontal="left" vertical="center"/>
    </xf>
    <xf numFmtId="0" fontId="46" fillId="17" borderId="10" xfId="0" applyFont="1" applyFill="1" applyBorder="1" applyAlignment="1">
      <alignment horizontal="left" vertical="top" wrapText="1"/>
    </xf>
    <xf numFmtId="0" fontId="55" fillId="10" borderId="10" xfId="0" applyFont="1" applyFill="1" applyBorder="1" applyAlignment="1">
      <alignment horizontal="left" vertical="center"/>
    </xf>
    <xf numFmtId="0" fontId="22" fillId="30" borderId="51" xfId="0" applyFont="1" applyFill="1" applyBorder="1" applyAlignment="1">
      <alignment horizontal="left" vertical="center"/>
    </xf>
    <xf numFmtId="0" fontId="22" fillId="30" borderId="52" xfId="0" applyFont="1" applyFill="1" applyBorder="1" applyAlignment="1">
      <alignment horizontal="left" vertical="center"/>
    </xf>
    <xf numFmtId="0" fontId="70" fillId="17" borderId="10" xfId="0" applyFont="1" applyFill="1" applyBorder="1" applyAlignment="1" applyProtection="1">
      <alignment horizontal="left" vertical="top" wrapText="1"/>
      <protection hidden="1"/>
    </xf>
    <xf numFmtId="0" fontId="2" fillId="0" borderId="10" xfId="0" applyNumberFormat="1" applyFont="1" applyBorder="1" applyAlignment="1">
      <alignment horizontal="left" vertical="center"/>
    </xf>
    <xf numFmtId="0" fontId="3" fillId="8" borderId="10" xfId="0" applyFont="1" applyFill="1" applyBorder="1" applyAlignment="1">
      <alignment vertical="top" wrapText="1"/>
    </xf>
    <xf numFmtId="0" fontId="14" fillId="7" borderId="10" xfId="0" applyFont="1" applyFill="1" applyBorder="1"/>
    <xf numFmtId="0" fontId="2" fillId="10" borderId="10" xfId="0" applyFont="1" applyFill="1" applyBorder="1" applyAlignment="1">
      <alignment horizontal="right" vertical="top" wrapText="1"/>
    </xf>
    <xf numFmtId="0" fontId="32" fillId="3" borderId="22" xfId="0" applyFont="1" applyFill="1" applyBorder="1" applyAlignment="1" applyProtection="1">
      <alignment horizontal="left" vertical="center" wrapText="1"/>
      <protection locked="0"/>
    </xf>
    <xf numFmtId="0" fontId="32" fillId="3" borderId="24" xfId="0" applyFont="1" applyFill="1" applyBorder="1" applyAlignment="1" applyProtection="1">
      <alignment horizontal="left" vertical="center" wrapText="1"/>
      <protection locked="0"/>
    </xf>
    <xf numFmtId="0" fontId="63" fillId="10" borderId="10" xfId="0" applyFont="1" applyFill="1" applyBorder="1" applyAlignment="1">
      <alignment horizontal="left" vertical="center"/>
    </xf>
    <xf numFmtId="0" fontId="10" fillId="10" borderId="27" xfId="0" applyFont="1" applyFill="1" applyBorder="1" applyAlignment="1">
      <alignment horizontal="left" vertical="center"/>
    </xf>
    <xf numFmtId="0" fontId="10" fillId="10" borderId="10" xfId="0" applyFont="1" applyFill="1" applyBorder="1" applyAlignment="1">
      <alignment horizontal="left" vertical="center"/>
    </xf>
    <xf numFmtId="0" fontId="26" fillId="10" borderId="10" xfId="0" applyFont="1" applyFill="1" applyBorder="1" applyAlignment="1">
      <alignment horizontal="center" vertical="top"/>
    </xf>
    <xf numFmtId="0" fontId="37" fillId="7" borderId="18" xfId="0" applyFont="1" applyFill="1" applyBorder="1" applyAlignment="1">
      <alignment horizontal="right"/>
    </xf>
    <xf numFmtId="0" fontId="37" fillId="7" borderId="19" xfId="0" applyFont="1" applyFill="1" applyBorder="1" applyAlignment="1">
      <alignment horizontal="right"/>
    </xf>
    <xf numFmtId="0" fontId="60" fillId="10" borderId="10" xfId="0" applyFont="1" applyFill="1" applyBorder="1" applyAlignment="1">
      <alignment horizontal="left" vertical="top" wrapText="1"/>
    </xf>
    <xf numFmtId="0" fontId="52" fillId="17" borderId="10" xfId="0" applyFont="1" applyFill="1" applyBorder="1" applyAlignment="1">
      <alignment horizontal="left" vertical="top" wrapText="1"/>
    </xf>
    <xf numFmtId="0" fontId="46" fillId="0" borderId="0" xfId="0" applyFont="1" applyAlignment="1">
      <alignment horizontal="left"/>
    </xf>
    <xf numFmtId="0" fontId="26" fillId="7" borderId="0" xfId="0" applyFont="1" applyFill="1" applyAlignment="1">
      <alignment horizontal="left" vertical="center" wrapText="1"/>
    </xf>
  </cellXfs>
  <cellStyles count="8">
    <cellStyle name="Hypertextový odkaz" xfId="1" builtinId="8"/>
    <cellStyle name="Hypertextový odkaz 2" xfId="5" xr:uid="{00000000-0005-0000-0000-000030000000}"/>
    <cellStyle name="Měna" xfId="7" builtinId="4"/>
    <cellStyle name="Normální" xfId="0" builtinId="0"/>
    <cellStyle name="Normální 2" xfId="3" xr:uid="{69056162-1DED-47E7-AB87-2EBA80ADA864}"/>
    <cellStyle name="Normální 3" xfId="4" xr:uid="{95A36BEC-9A60-4450-8609-0904C8EEBD4F}"/>
    <cellStyle name="Normální 4" xfId="2" xr:uid="{00000000-0005-0000-0000-000031000000}"/>
    <cellStyle name="Procenta" xfId="6" builtinId="5"/>
  </cellStyles>
  <dxfs count="101">
    <dxf>
      <font>
        <b/>
        <i val="0"/>
        <color theme="0"/>
      </font>
      <fill>
        <patternFill>
          <bgColor rgb="FFFF0000"/>
        </patternFill>
      </fill>
    </dxf>
    <dxf>
      <fill>
        <patternFill>
          <bgColor theme="7" tint="0.79998168889431442"/>
        </patternFill>
      </fill>
    </dxf>
    <dxf>
      <font>
        <b/>
        <i val="0"/>
        <color theme="0"/>
      </font>
      <fill>
        <patternFill>
          <bgColor rgb="FFFF5050"/>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892"/>
        </patternFill>
      </fill>
    </dxf>
    <dxf>
      <fill>
        <patternFill>
          <bgColor theme="0" tint="-0.14996795556505021"/>
        </patternFill>
      </fill>
      <border>
        <left style="thin">
          <color auto="1"/>
        </left>
        <right style="thin">
          <color auto="1"/>
        </right>
        <top style="thin">
          <color auto="1"/>
        </top>
        <bottom style="thin">
          <color auto="1"/>
        </bottom>
        <vertical/>
        <horizontal/>
      </border>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border>
    </dxf>
    <dxf>
      <fill>
        <patternFill patternType="solid">
          <fgColor rgb="FFB7E1CD"/>
          <bgColor rgb="FFB7E1CD"/>
        </patternFill>
      </fill>
    </dxf>
    <dxf>
      <font>
        <color rgb="FFFF0000"/>
      </font>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6" tint="0.59996337778862885"/>
        </patternFill>
      </fill>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8F8F8"/>
        </patternFill>
      </fill>
      <border>
        <left/>
        <right/>
        <top/>
        <bottom/>
        <vertical/>
        <horizontal/>
      </border>
    </dxf>
    <dxf>
      <font>
        <b val="0"/>
        <i val="0"/>
        <color theme="0" tint="-0.499984740745262"/>
      </font>
      <fill>
        <patternFill>
          <bgColor theme="0" tint="-0.14996795556505021"/>
        </patternFill>
      </fill>
      <border>
        <left/>
        <right/>
        <top/>
        <bottom/>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patternType="solid">
          <fgColor rgb="FFB7E1CD"/>
          <bgColor rgb="FFB7E1CD"/>
        </patternFill>
      </fill>
    </dxf>
    <dxf>
      <font>
        <color rgb="FFFF0000"/>
      </font>
    </dxf>
    <dxf>
      <fill>
        <patternFill>
          <bgColor theme="2" tint="-9.9948118533890809E-2"/>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vertical/>
        <horizontal/>
      </border>
    </dxf>
    <dxf>
      <font>
        <b/>
        <i val="0"/>
        <color theme="0"/>
      </font>
      <fill>
        <patternFill>
          <bgColor rgb="FFFF0000"/>
        </patternFill>
      </fill>
      <border>
        <left style="thin">
          <color theme="0"/>
        </left>
        <right style="thin">
          <color theme="0"/>
        </right>
        <top style="thin">
          <color theme="0"/>
        </top>
        <bottom style="thin">
          <color theme="0"/>
        </bottom>
      </border>
    </dxf>
    <dxf>
      <font>
        <b val="0"/>
        <i val="0"/>
        <color theme="0" tint="-0.499984740745262"/>
      </font>
      <fill>
        <patternFill>
          <bgColor theme="0" tint="-0.14996795556505021"/>
        </patternFill>
      </fill>
      <border>
        <left/>
        <right/>
        <top/>
        <bottom/>
      </border>
    </dxf>
    <dxf>
      <font>
        <b val="0"/>
        <i val="0"/>
        <color theme="2" tint="-0.499984740745262"/>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92D050"/>
        </patternFill>
      </fill>
    </dxf>
    <dxf>
      <font>
        <b/>
        <i val="0"/>
        <color theme="0"/>
      </font>
      <fill>
        <patternFill>
          <bgColor rgb="FFFF0000"/>
        </patternFill>
      </fill>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8F8F8"/>
        </patternFill>
      </fill>
      <border>
        <left/>
        <right/>
        <top/>
        <bottom/>
        <vertical/>
        <horizontal/>
      </border>
    </dxf>
    <dxf>
      <fill>
        <patternFill patternType="solid">
          <fgColor rgb="FFB7E1CD"/>
          <bgColor rgb="FFB7E1CD"/>
        </patternFill>
      </fill>
    </dxf>
    <dxf>
      <font>
        <color rgb="FFFF0000"/>
      </font>
    </dxf>
    <dxf>
      <font>
        <color rgb="FFFF0000"/>
      </font>
    </dxf>
    <dxf>
      <font>
        <b/>
        <i val="0"/>
        <color theme="0"/>
      </font>
      <fill>
        <patternFill>
          <bgColor rgb="FF92D050"/>
        </patternFill>
      </fill>
    </dxf>
    <dxf>
      <font>
        <b/>
        <i val="0"/>
        <color theme="0"/>
      </font>
      <fill>
        <patternFill>
          <bgColor rgb="FFFF0000"/>
        </patternFill>
      </fill>
    </dxf>
    <dxf>
      <fill>
        <patternFill>
          <bgColor theme="2" tint="-9.9948118533890809E-2"/>
        </patternFill>
      </fill>
    </dxf>
    <dxf>
      <font>
        <b/>
        <i val="0"/>
        <color theme="0"/>
      </font>
      <fill>
        <patternFill>
          <bgColor rgb="FF92D050"/>
        </patternFill>
      </fill>
    </dxf>
    <dxf>
      <font>
        <b/>
        <i val="0"/>
        <color theme="0"/>
      </font>
      <fill>
        <patternFill>
          <bgColor rgb="FFFF0000"/>
        </patternFill>
      </fill>
    </dxf>
    <dxf>
      <fill>
        <patternFill patternType="solid">
          <fgColor rgb="FFB7E1CD"/>
          <bgColor rgb="FFB7E1CD"/>
        </patternFill>
      </fill>
    </dxf>
    <dxf>
      <fill>
        <patternFill patternType="solid">
          <fgColor rgb="FFB7E1CD"/>
          <bgColor rgb="FFB7E1CD"/>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rgb="FFFFF892"/>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ont>
        <color theme="2" tint="-0.749961851863155"/>
      </font>
      <border>
        <left/>
        <right/>
        <top/>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rgb="FFFF0000"/>
      </font>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CCCC"/>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
      <fill>
        <patternFill>
          <bgColor rgb="FFFFFF99"/>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b/>
        <i val="0"/>
        <color theme="0"/>
      </font>
      <fill>
        <patternFill>
          <bgColor rgb="FFFF0000"/>
        </patternFill>
      </fill>
    </dxf>
    <dxf>
      <font>
        <b/>
        <i val="0"/>
        <color theme="0"/>
      </font>
      <fill>
        <patternFill>
          <bgColor rgb="FFFF0000"/>
        </patternFill>
      </fill>
    </dxf>
    <dxf>
      <font>
        <b val="0"/>
        <i val="0"/>
        <color theme="1"/>
      </font>
      <fill>
        <patternFill>
          <bgColor rgb="FFFFF8A5"/>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bgColor rgb="FFFFCCCC"/>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CCCC"/>
      <color rgb="FFF2B8B4"/>
      <color rgb="FFF8F8F8"/>
      <color rgb="FFD0CECE"/>
      <color rgb="FFFFF8A5"/>
      <color rgb="FFFFF892"/>
      <color rgb="FFFFFF99"/>
      <color rgb="FFB7E1CC"/>
      <color rgb="FFFF5050"/>
      <color rgb="FFB7E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tacr.cz/dokumenty/cestne-prohlaseni-za-uchazece-2" TargetMode="External"/><Relationship Id="rId1" Type="http://schemas.openxmlformats.org/officeDocument/2006/relationships/image" Target="../media/image1.png"/><Relationship Id="rId5" Type="http://schemas.openxmlformats.org/officeDocument/2006/relationships/hyperlink" Target="#'Identifika&#269;n&#237; &#250;daje projektu'!A1"/><Relationship Id="rId4" Type="http://schemas.openxmlformats.org/officeDocument/2006/relationships/image" Target="../media/image3.svg"/></Relationships>
</file>

<file path=xl/drawings/_rels/drawing10.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5" Type="http://schemas.openxmlformats.org/officeDocument/2006/relationships/image" Target="../media/image12.svg"/><Relationship Id="rId4" Type="http://schemas.openxmlformats.org/officeDocument/2006/relationships/image" Target="../media/image1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lavn&#237; uchaze&#269;'!A1"/><Relationship Id="rId1" Type="http://schemas.openxmlformats.org/officeDocument/2006/relationships/image" Target="../media/image1.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Dal&#353;&#237; &#250;&#269;astn&#237;k 2'!A1"/></Relationships>
</file>

<file path=xl/drawings/_rels/drawing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hyperlink" Target="#V&#253;sledky!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svg"/><Relationship Id="rId1" Type="http://schemas.openxmlformats.org/officeDocument/2006/relationships/image" Target="../media/image5.png"/><Relationship Id="rId4" Type="http://schemas.openxmlformats.org/officeDocument/2006/relationships/hyperlink" Target="#'Finan&#269;n&#237; pl&#225;n hl. uchaze&#269;'!A1"/></Relationships>
</file>

<file path=xl/drawings/_rels/drawing7.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image" Target="../media/image1.png"/><Relationship Id="rId6" Type="http://schemas.openxmlformats.org/officeDocument/2006/relationships/hyperlink" Target="#'Finan&#269;n&#237; pl&#225;n d. &#250;&#269;astn&#237;ka 1'!A1"/><Relationship Id="rId5" Type="http://schemas.openxmlformats.org/officeDocument/2006/relationships/image" Target="../media/image10.svg"/><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Finan&#269;n&#237; pl&#225;n d. &#250;&#269;astn&#237;ka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svg"/><Relationship Id="rId2"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Projekt celkem'!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3105150</xdr:colOff>
      <xdr:row>1</xdr:row>
      <xdr:rowOff>36196</xdr:rowOff>
    </xdr:from>
    <xdr:to>
      <xdr:col>5</xdr:col>
      <xdr:colOff>0</xdr:colOff>
      <xdr:row>3</xdr:row>
      <xdr:rowOff>170209</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77700" y="226696"/>
          <a:ext cx="628650" cy="629313"/>
        </a:xfrm>
        <a:prstGeom prst="rect">
          <a:avLst/>
        </a:prstGeom>
      </xdr:spPr>
    </xdr:pic>
    <xdr:clientData/>
  </xdr:twoCellAnchor>
  <xdr:twoCellAnchor editAs="oneCell">
    <xdr:from>
      <xdr:col>3</xdr:col>
      <xdr:colOff>1127760</xdr:colOff>
      <xdr:row>33</xdr:row>
      <xdr:rowOff>0</xdr:rowOff>
    </xdr:from>
    <xdr:to>
      <xdr:col>3</xdr:col>
      <xdr:colOff>1350645</xdr:colOff>
      <xdr:row>34</xdr:row>
      <xdr:rowOff>38100</xdr:rowOff>
    </xdr:to>
    <xdr:pic>
      <xdr:nvPicPr>
        <xdr:cNvPr id="5" name="Grafický objekt 4" descr="Stáhnout">
          <a:hlinkClick xmlns:r="http://schemas.openxmlformats.org/officeDocument/2006/relationships" r:id="rId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427220" y="6210300"/>
          <a:ext cx="236220" cy="236220"/>
        </a:xfrm>
        <a:prstGeom prst="rect">
          <a:avLst/>
        </a:prstGeom>
      </xdr:spPr>
    </xdr:pic>
    <xdr:clientData/>
  </xdr:twoCellAnchor>
  <xdr:twoCellAnchor>
    <xdr:from>
      <xdr:col>4</xdr:col>
      <xdr:colOff>3093720</xdr:colOff>
      <xdr:row>47</xdr:row>
      <xdr:rowOff>68580</xdr:rowOff>
    </xdr:from>
    <xdr:to>
      <xdr:col>5</xdr:col>
      <xdr:colOff>0</xdr:colOff>
      <xdr:row>48</xdr:row>
      <xdr:rowOff>190500</xdr:rowOff>
    </xdr:to>
    <xdr:sp macro="" textlink="">
      <xdr:nvSpPr>
        <xdr:cNvPr id="9" name="Šipka: doprava 8">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11978640" y="908304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883920</xdr:colOff>
      <xdr:row>1</xdr:row>
      <xdr:rowOff>30480</xdr:rowOff>
    </xdr:from>
    <xdr:to>
      <xdr:col>9</xdr:col>
      <xdr:colOff>428</xdr:colOff>
      <xdr:row>3</xdr:row>
      <xdr:rowOff>171397</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94620" y="220980"/>
          <a:ext cx="611933" cy="636217"/>
        </a:xfrm>
        <a:prstGeom prst="rect">
          <a:avLst/>
        </a:prstGeom>
      </xdr:spPr>
    </xdr:pic>
    <xdr:clientData/>
  </xdr:twoCellAnchor>
  <xdr:oneCellAnchor>
    <xdr:from>
      <xdr:col>0</xdr:col>
      <xdr:colOff>138546</xdr:colOff>
      <xdr:row>8</xdr:row>
      <xdr:rowOff>55418</xdr:rowOff>
    </xdr:from>
    <xdr:ext cx="238124" cy="210939"/>
    <xdr:pic>
      <xdr:nvPicPr>
        <xdr:cNvPr id="3" name="Grafický objekt 2" descr="Informace">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546" y="1808018"/>
          <a:ext cx="238124" cy="210939"/>
        </a:xfrm>
        <a:prstGeom prst="rect">
          <a:avLst/>
        </a:prstGeom>
      </xdr:spPr>
    </xdr:pic>
    <xdr:clientData/>
  </xdr:oneCellAnchor>
  <xdr:twoCellAnchor editAs="oneCell">
    <xdr:from>
      <xdr:col>0</xdr:col>
      <xdr:colOff>354331</xdr:colOff>
      <xdr:row>43</xdr:row>
      <xdr:rowOff>25614</xdr:rowOff>
    </xdr:from>
    <xdr:to>
      <xdr:col>1</xdr:col>
      <xdr:colOff>320040</xdr:colOff>
      <xdr:row>45</xdr:row>
      <xdr:rowOff>17123</xdr:rowOff>
    </xdr:to>
    <xdr:pic>
      <xdr:nvPicPr>
        <xdr:cNvPr id="9" name="Grafický objekt 8" descr="Call centrum">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54331" y="8817189"/>
          <a:ext cx="350519" cy="37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1558290</xdr:colOff>
      <xdr:row>1</xdr:row>
      <xdr:rowOff>30480</xdr:rowOff>
    </xdr:from>
    <xdr:to>
      <xdr:col>6</xdr:col>
      <xdr:colOff>2141219</xdr:colOff>
      <xdr:row>3</xdr:row>
      <xdr:rowOff>168303</xdr:rowOff>
    </xdr:to>
    <xdr:pic>
      <xdr:nvPicPr>
        <xdr:cNvPr id="5" name="Obráze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4815" y="220980"/>
          <a:ext cx="630555" cy="636933"/>
        </a:xfrm>
        <a:prstGeom prst="rect">
          <a:avLst/>
        </a:prstGeom>
      </xdr:spPr>
    </xdr:pic>
    <xdr:clientData/>
  </xdr:twoCellAnchor>
  <xdr:twoCellAnchor>
    <xdr:from>
      <xdr:col>6</xdr:col>
      <xdr:colOff>1493520</xdr:colOff>
      <xdr:row>121</xdr:row>
      <xdr:rowOff>45720</xdr:rowOff>
    </xdr:from>
    <xdr:to>
      <xdr:col>6</xdr:col>
      <xdr:colOff>2141220</xdr:colOff>
      <xdr:row>122</xdr:row>
      <xdr:rowOff>167640</xdr:rowOff>
    </xdr:to>
    <xdr:sp macro="" textlink="">
      <xdr:nvSpPr>
        <xdr:cNvPr id="9" name="Šipka: doprava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11788140" y="153847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twoCellAnchor editAs="oneCell">
    <xdr:from>
      <xdr:col>0</xdr:col>
      <xdr:colOff>134831</xdr:colOff>
      <xdr:row>41</xdr:row>
      <xdr:rowOff>295276</xdr:rowOff>
    </xdr:from>
    <xdr:to>
      <xdr:col>0</xdr:col>
      <xdr:colOff>355810</xdr:colOff>
      <xdr:row>42</xdr:row>
      <xdr:rowOff>209669</xdr:rowOff>
    </xdr:to>
    <xdr:pic>
      <xdr:nvPicPr>
        <xdr:cNvPr id="10" name="Grafický objekt 9" descr="Informace">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831" y="9725026"/>
          <a:ext cx="220979" cy="209668"/>
        </a:xfrm>
        <a:prstGeom prst="rect">
          <a:avLst/>
        </a:prstGeom>
      </xdr:spPr>
    </xdr:pic>
    <xdr:clientData/>
  </xdr:twoCellAnchor>
  <xdr:twoCellAnchor editAs="oneCell">
    <xdr:from>
      <xdr:col>0</xdr:col>
      <xdr:colOff>219075</xdr:colOff>
      <xdr:row>114</xdr:row>
      <xdr:rowOff>38100</xdr:rowOff>
    </xdr:from>
    <xdr:to>
      <xdr:col>1</xdr:col>
      <xdr:colOff>0</xdr:colOff>
      <xdr:row>114</xdr:row>
      <xdr:rowOff>190500</xdr:rowOff>
    </xdr:to>
    <xdr:pic>
      <xdr:nvPicPr>
        <xdr:cNvPr id="4" name="Grafický objekt 3" descr="Vykřičník">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19075" y="14363700"/>
          <a:ext cx="152400" cy="152400"/>
        </a:xfrm>
        <a:prstGeom prst="rect">
          <a:avLst/>
        </a:prstGeom>
      </xdr:spPr>
    </xdr:pic>
    <xdr:clientData/>
  </xdr:twoCellAnchor>
  <xdr:oneCellAnchor>
    <xdr:from>
      <xdr:col>0</xdr:col>
      <xdr:colOff>139065</xdr:colOff>
      <xdr:row>26</xdr:row>
      <xdr:rowOff>30480</xdr:rowOff>
    </xdr:from>
    <xdr:ext cx="236219" cy="207129"/>
    <xdr:pic>
      <xdr:nvPicPr>
        <xdr:cNvPr id="11" name="Grafický objekt 10" descr="Informace">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18451830"/>
          <a:ext cx="236219" cy="207129"/>
        </a:xfrm>
        <a:prstGeom prst="rect">
          <a:avLst/>
        </a:prstGeom>
      </xdr:spPr>
    </xdr:pic>
    <xdr:clientData/>
  </xdr:oneCellAnchor>
  <xdr:twoCellAnchor editAs="oneCell">
    <xdr:from>
      <xdr:col>0</xdr:col>
      <xdr:colOff>114300</xdr:colOff>
      <xdr:row>98</xdr:row>
      <xdr:rowOff>0</xdr:rowOff>
    </xdr:from>
    <xdr:to>
      <xdr:col>0</xdr:col>
      <xdr:colOff>350519</xdr:colOff>
      <xdr:row>98</xdr:row>
      <xdr:rowOff>207129</xdr:rowOff>
    </xdr:to>
    <xdr:pic>
      <xdr:nvPicPr>
        <xdr:cNvPr id="13" name="Grafický objekt 12" descr="Informace">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4300" y="15925800"/>
          <a:ext cx="236219" cy="207129"/>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160020</xdr:colOff>
          <xdr:row>87</xdr:row>
          <xdr:rowOff>110490</xdr:rowOff>
        </xdr:from>
        <xdr:to>
          <xdr:col>3</xdr:col>
          <xdr:colOff>1386840</xdr:colOff>
          <xdr:row>89</xdr:row>
          <xdr:rowOff>7620</xdr:rowOff>
        </xdr:to>
        <xdr:grpSp>
          <xdr:nvGrpSpPr>
            <xdr:cNvPr id="14" name="Skupina 13">
              <a:extLst>
                <a:ext uri="{FF2B5EF4-FFF2-40B4-BE49-F238E27FC236}">
                  <a16:creationId xmlns:a16="http://schemas.microsoft.com/office/drawing/2014/main" id="{00000000-0008-0000-0100-00000E000000}"/>
                </a:ext>
              </a:extLst>
            </xdr:cNvPr>
            <xdr:cNvGrpSpPr/>
          </xdr:nvGrpSpPr>
          <xdr:grpSpPr>
            <a:xfrm>
              <a:off x="4512945" y="19208115"/>
              <a:ext cx="1417320" cy="306705"/>
              <a:chOff x="4632954" y="12512104"/>
              <a:chExt cx="1424941" cy="236154"/>
            </a:xfrm>
          </xdr:grpSpPr>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4632954" y="12527279"/>
                <a:ext cx="777233" cy="2209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5265411" y="12512104"/>
                <a:ext cx="792484"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grpSp>
        <xdr:clientData/>
      </xdr:twoCellAnchor>
    </mc:Choice>
    <mc:Fallback/>
  </mc:AlternateContent>
  <xdr:oneCellAnchor>
    <xdr:from>
      <xdr:col>0</xdr:col>
      <xdr:colOff>139065</xdr:colOff>
      <xdr:row>89</xdr:row>
      <xdr:rowOff>59055</xdr:rowOff>
    </xdr:from>
    <xdr:ext cx="236219" cy="207129"/>
    <xdr:pic>
      <xdr:nvPicPr>
        <xdr:cNvPr id="17" name="Grafický objekt 16" descr="Informace">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9065" y="20004405"/>
          <a:ext cx="236219" cy="207129"/>
        </a:xfrm>
        <a:prstGeom prst="rect">
          <a:avLst/>
        </a:prstGeom>
      </xdr:spPr>
    </xdr:pic>
    <xdr:clientData/>
  </xdr:oneCellAnchor>
  <xdr:twoCellAnchor editAs="oneCell">
    <xdr:from>
      <xdr:col>0</xdr:col>
      <xdr:colOff>123825</xdr:colOff>
      <xdr:row>47</xdr:row>
      <xdr:rowOff>219075</xdr:rowOff>
    </xdr:from>
    <xdr:to>
      <xdr:col>0</xdr:col>
      <xdr:colOff>344804</xdr:colOff>
      <xdr:row>48</xdr:row>
      <xdr:rowOff>190618</xdr:rowOff>
    </xdr:to>
    <xdr:pic>
      <xdr:nvPicPr>
        <xdr:cNvPr id="15" name="Grafický objekt 14" descr="Informace">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825" y="11001375"/>
          <a:ext cx="220979" cy="2096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2796540</xdr:colOff>
      <xdr:row>1</xdr:row>
      <xdr:rowOff>104775</xdr:rowOff>
    </xdr:from>
    <xdr:to>
      <xdr:col>10</xdr:col>
      <xdr:colOff>478155</xdr:colOff>
      <xdr:row>4</xdr:row>
      <xdr:rowOff>57813</xdr:rowOff>
    </xdr:to>
    <xdr:pic>
      <xdr:nvPicPr>
        <xdr:cNvPr id="2" name="Obráze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83915" y="295275"/>
          <a:ext cx="641985" cy="644553"/>
        </a:xfrm>
        <a:prstGeom prst="rect">
          <a:avLst/>
        </a:prstGeom>
      </xdr:spPr>
    </xdr:pic>
    <xdr:clientData/>
  </xdr:twoCellAnchor>
  <xdr:twoCellAnchor editAs="oneCell">
    <xdr:from>
      <xdr:col>0</xdr:col>
      <xdr:colOff>130599</xdr:colOff>
      <xdr:row>26</xdr:row>
      <xdr:rowOff>48894</xdr:rowOff>
    </xdr:from>
    <xdr:to>
      <xdr:col>1</xdr:col>
      <xdr:colOff>2116</xdr:colOff>
      <xdr:row>28</xdr:row>
      <xdr:rowOff>66795</xdr:rowOff>
    </xdr:to>
    <xdr:pic>
      <xdr:nvPicPr>
        <xdr:cNvPr id="4" name="Grafický objekt 3" descr="Informace">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599" y="5086561"/>
          <a:ext cx="241934" cy="218984"/>
        </a:xfrm>
        <a:prstGeom prst="rect">
          <a:avLst/>
        </a:prstGeom>
      </xdr:spPr>
    </xdr:pic>
    <xdr:clientData/>
  </xdr:twoCellAnchor>
  <xdr:twoCellAnchor editAs="oneCell">
    <xdr:from>
      <xdr:col>0</xdr:col>
      <xdr:colOff>120016</xdr:colOff>
      <xdr:row>44</xdr:row>
      <xdr:rowOff>20319</xdr:rowOff>
    </xdr:from>
    <xdr:to>
      <xdr:col>0</xdr:col>
      <xdr:colOff>358140</xdr:colOff>
      <xdr:row>45</xdr:row>
      <xdr:rowOff>181304</xdr:rowOff>
    </xdr:to>
    <xdr:pic>
      <xdr:nvPicPr>
        <xdr:cNvPr id="8" name="Grafický objekt 7" descr="Informace">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6911319"/>
          <a:ext cx="238124" cy="213901"/>
        </a:xfrm>
        <a:prstGeom prst="rect">
          <a:avLst/>
        </a:prstGeom>
      </xdr:spPr>
    </xdr:pic>
    <xdr:clientData/>
  </xdr:twoCellAnchor>
  <xdr:twoCellAnchor editAs="oneCell">
    <xdr:from>
      <xdr:col>0</xdr:col>
      <xdr:colOff>123826</xdr:colOff>
      <xdr:row>47</xdr:row>
      <xdr:rowOff>230980</xdr:rowOff>
    </xdr:from>
    <xdr:to>
      <xdr:col>0</xdr:col>
      <xdr:colOff>361950</xdr:colOff>
      <xdr:row>49</xdr:row>
      <xdr:rowOff>20440</xdr:rowOff>
    </xdr:to>
    <xdr:pic>
      <xdr:nvPicPr>
        <xdr:cNvPr id="9" name="Grafický objekt 8" descr="Informace">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37793"/>
          <a:ext cx="234314" cy="232372"/>
        </a:xfrm>
        <a:prstGeom prst="rect">
          <a:avLst/>
        </a:prstGeom>
      </xdr:spPr>
    </xdr:pic>
    <xdr:clientData/>
  </xdr:twoCellAnchor>
  <xdr:twoCellAnchor editAs="oneCell">
    <xdr:from>
      <xdr:col>0</xdr:col>
      <xdr:colOff>133351</xdr:colOff>
      <xdr:row>77</xdr:row>
      <xdr:rowOff>200024</xdr:rowOff>
    </xdr:from>
    <xdr:to>
      <xdr:col>0</xdr:col>
      <xdr:colOff>363855</xdr:colOff>
      <xdr:row>78</xdr:row>
      <xdr:rowOff>174744</xdr:rowOff>
    </xdr:to>
    <xdr:pic>
      <xdr:nvPicPr>
        <xdr:cNvPr id="10" name="Grafický objekt 9" descr="Informac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764374"/>
          <a:ext cx="238124" cy="229989"/>
        </a:xfrm>
        <a:prstGeom prst="rect">
          <a:avLst/>
        </a:prstGeom>
      </xdr:spPr>
    </xdr:pic>
    <xdr:clientData/>
  </xdr:twoCellAnchor>
  <xdr:twoCellAnchor editAs="oneCell">
    <xdr:from>
      <xdr:col>0</xdr:col>
      <xdr:colOff>139066</xdr:colOff>
      <xdr:row>83</xdr:row>
      <xdr:rowOff>3809</xdr:rowOff>
    </xdr:from>
    <xdr:to>
      <xdr:col>0</xdr:col>
      <xdr:colOff>363855</xdr:colOff>
      <xdr:row>83</xdr:row>
      <xdr:rowOff>212843</xdr:rowOff>
    </xdr:to>
    <xdr:pic>
      <xdr:nvPicPr>
        <xdr:cNvPr id="11" name="Grafický objekt 10" descr="Informace">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8345976"/>
          <a:ext cx="224789" cy="209034"/>
        </a:xfrm>
        <a:prstGeom prst="rect">
          <a:avLst/>
        </a:prstGeom>
      </xdr:spPr>
    </xdr:pic>
    <xdr:clientData/>
  </xdr:twoCellAnchor>
  <xdr:twoCellAnchor>
    <xdr:from>
      <xdr:col>9</xdr:col>
      <xdr:colOff>2800350</xdr:colOff>
      <xdr:row>103</xdr:row>
      <xdr:rowOff>0</xdr:rowOff>
    </xdr:from>
    <xdr:to>
      <xdr:col>11</xdr:col>
      <xdr:colOff>0</xdr:colOff>
      <xdr:row>104</xdr:row>
      <xdr:rowOff>120015</xdr:rowOff>
    </xdr:to>
    <xdr:sp macro="" textlink="">
      <xdr:nvSpPr>
        <xdr:cNvPr id="12" name="Šipka: doprava 11">
          <a:hlinkClick xmlns:r="http://schemas.openxmlformats.org/officeDocument/2006/relationships" r:id="rId4"/>
          <a:extLst>
            <a:ext uri="{FF2B5EF4-FFF2-40B4-BE49-F238E27FC236}">
              <a16:creationId xmlns:a16="http://schemas.microsoft.com/office/drawing/2014/main" id="{00000000-0008-0000-0200-00000C000000}"/>
            </a:ext>
          </a:extLst>
        </xdr:cNvPr>
        <xdr:cNvSpPr/>
      </xdr:nvSpPr>
      <xdr:spPr>
        <a:xfrm>
          <a:off x="16087725"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2901315</xdr:colOff>
      <xdr:row>1</xdr:row>
      <xdr:rowOff>104775</xdr:rowOff>
    </xdr:from>
    <xdr:to>
      <xdr:col>11</xdr:col>
      <xdr:colOff>952</xdr:colOff>
      <xdr:row>4</xdr:row>
      <xdr:rowOff>57813</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4390" y="295275"/>
          <a:ext cx="641985" cy="644553"/>
        </a:xfrm>
        <a:prstGeom prst="rect">
          <a:avLst/>
        </a:prstGeom>
      </xdr:spPr>
    </xdr:pic>
    <xdr:clientData/>
  </xdr:twoCellAnchor>
  <xdr:twoCellAnchor editAs="oneCell">
    <xdr:from>
      <xdr:col>0</xdr:col>
      <xdr:colOff>120016</xdr:colOff>
      <xdr:row>26</xdr:row>
      <xdr:rowOff>36194</xdr:rowOff>
    </xdr:from>
    <xdr:to>
      <xdr:col>0</xdr:col>
      <xdr:colOff>361950</xdr:colOff>
      <xdr:row>28</xdr:row>
      <xdr:rowOff>50918</xdr:rowOff>
    </xdr:to>
    <xdr:pic>
      <xdr:nvPicPr>
        <xdr:cNvPr id="3" name="Grafický objekt 2" descr="Informac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160644"/>
          <a:ext cx="241934" cy="214749"/>
        </a:xfrm>
        <a:prstGeom prst="rect">
          <a:avLst/>
        </a:prstGeom>
      </xdr:spPr>
    </xdr:pic>
    <xdr:clientData/>
  </xdr:twoCellAnchor>
  <xdr:twoCellAnchor editAs="oneCell">
    <xdr:from>
      <xdr:col>0</xdr:col>
      <xdr:colOff>120016</xdr:colOff>
      <xdr:row>44</xdr:row>
      <xdr:rowOff>188594</xdr:rowOff>
    </xdr:from>
    <xdr:to>
      <xdr:col>0</xdr:col>
      <xdr:colOff>358140</xdr:colOff>
      <xdr:row>46</xdr:row>
      <xdr:rowOff>10912</xdr:rowOff>
    </xdr:to>
    <xdr:pic>
      <xdr:nvPicPr>
        <xdr:cNvPr id="5" name="Grafický objekt 4" descr="Informac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438119"/>
          <a:ext cx="238124" cy="212843"/>
        </a:xfrm>
        <a:prstGeom prst="rect">
          <a:avLst/>
        </a:prstGeom>
      </xdr:spPr>
    </xdr:pic>
    <xdr:clientData/>
  </xdr:twoCellAnchor>
  <xdr:twoCellAnchor editAs="oneCell">
    <xdr:from>
      <xdr:col>0</xdr:col>
      <xdr:colOff>121921</xdr:colOff>
      <xdr:row>47</xdr:row>
      <xdr:rowOff>175259</xdr:rowOff>
    </xdr:from>
    <xdr:to>
      <xdr:col>0</xdr:col>
      <xdr:colOff>358140</xdr:colOff>
      <xdr:row>48</xdr:row>
      <xdr:rowOff>153789</xdr:rowOff>
    </xdr:to>
    <xdr:pic>
      <xdr:nvPicPr>
        <xdr:cNvPr id="6" name="Grafický objekt 5" descr="Informac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1921" y="16322039"/>
          <a:ext cx="240029" cy="222369"/>
        </a:xfrm>
        <a:prstGeom prst="rect">
          <a:avLst/>
        </a:prstGeom>
      </xdr:spPr>
    </xdr:pic>
    <xdr:clientData/>
  </xdr:twoCellAnchor>
  <xdr:twoCellAnchor editAs="oneCell">
    <xdr:from>
      <xdr:col>0</xdr:col>
      <xdr:colOff>133351</xdr:colOff>
      <xdr:row>76</xdr:row>
      <xdr:rowOff>200024</xdr:rowOff>
    </xdr:from>
    <xdr:to>
      <xdr:col>0</xdr:col>
      <xdr:colOff>363855</xdr:colOff>
      <xdr:row>77</xdr:row>
      <xdr:rowOff>174743</xdr:rowOff>
    </xdr:to>
    <xdr:pic>
      <xdr:nvPicPr>
        <xdr:cNvPr id="7" name="Grafický objekt 6" descr="Informace">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82</xdr:row>
      <xdr:rowOff>3809</xdr:rowOff>
    </xdr:from>
    <xdr:to>
      <xdr:col>0</xdr:col>
      <xdr:colOff>363855</xdr:colOff>
      <xdr:row>82</xdr:row>
      <xdr:rowOff>212843</xdr:rowOff>
    </xdr:to>
    <xdr:pic>
      <xdr:nvPicPr>
        <xdr:cNvPr id="8" name="Grafický objekt 7" descr="Informace">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100</xdr:row>
      <xdr:rowOff>466725</xdr:rowOff>
    </xdr:from>
    <xdr:to>
      <xdr:col>11</xdr:col>
      <xdr:colOff>9525</xdr:colOff>
      <xdr:row>102</xdr:row>
      <xdr:rowOff>53340</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300-000009000000}"/>
            </a:ext>
          </a:extLst>
        </xdr:cNvPr>
        <xdr:cNvSpPr/>
      </xdr:nvSpPr>
      <xdr:spPr>
        <a:xfrm>
          <a:off x="16078200" y="2731770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2905125</xdr:colOff>
      <xdr:row>1</xdr:row>
      <xdr:rowOff>91440</xdr:rowOff>
    </xdr:from>
    <xdr:to>
      <xdr:col>11</xdr:col>
      <xdr:colOff>20954</xdr:colOff>
      <xdr:row>4</xdr:row>
      <xdr:rowOff>40668</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78200" y="281940"/>
          <a:ext cx="647700" cy="644553"/>
        </a:xfrm>
        <a:prstGeom prst="rect">
          <a:avLst/>
        </a:prstGeom>
      </xdr:spPr>
    </xdr:pic>
    <xdr:clientData/>
  </xdr:twoCellAnchor>
  <xdr:twoCellAnchor editAs="oneCell">
    <xdr:from>
      <xdr:col>0</xdr:col>
      <xdr:colOff>120016</xdr:colOff>
      <xdr:row>27</xdr:row>
      <xdr:rowOff>17144</xdr:rowOff>
    </xdr:from>
    <xdr:to>
      <xdr:col>0</xdr:col>
      <xdr:colOff>358140</xdr:colOff>
      <xdr:row>28</xdr:row>
      <xdr:rowOff>94733</xdr:rowOff>
    </xdr:to>
    <xdr:pic>
      <xdr:nvPicPr>
        <xdr:cNvPr id="3" name="Grafický objekt 2" descr="Informac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5290184"/>
          <a:ext cx="238124" cy="214749"/>
        </a:xfrm>
        <a:prstGeom prst="rect">
          <a:avLst/>
        </a:prstGeom>
      </xdr:spPr>
    </xdr:pic>
    <xdr:clientData/>
  </xdr:twoCellAnchor>
  <xdr:twoCellAnchor editAs="oneCell">
    <xdr:from>
      <xdr:col>0</xdr:col>
      <xdr:colOff>120016</xdr:colOff>
      <xdr:row>44</xdr:row>
      <xdr:rowOff>179069</xdr:rowOff>
    </xdr:from>
    <xdr:to>
      <xdr:col>0</xdr:col>
      <xdr:colOff>361950</xdr:colOff>
      <xdr:row>46</xdr:row>
      <xdr:rowOff>10913</xdr:rowOff>
    </xdr:to>
    <xdr:pic>
      <xdr:nvPicPr>
        <xdr:cNvPr id="5" name="Grafický objekt 4" descr="Informac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016" y="15533369"/>
          <a:ext cx="241934" cy="212844"/>
        </a:xfrm>
        <a:prstGeom prst="rect">
          <a:avLst/>
        </a:prstGeom>
      </xdr:spPr>
    </xdr:pic>
    <xdr:clientData/>
  </xdr:twoCellAnchor>
  <xdr:twoCellAnchor editAs="oneCell">
    <xdr:from>
      <xdr:col>0</xdr:col>
      <xdr:colOff>123826</xdr:colOff>
      <xdr:row>47</xdr:row>
      <xdr:rowOff>242886</xdr:rowOff>
    </xdr:from>
    <xdr:to>
      <xdr:col>0</xdr:col>
      <xdr:colOff>358140</xdr:colOff>
      <xdr:row>49</xdr:row>
      <xdr:rowOff>19010</xdr:rowOff>
    </xdr:to>
    <xdr:pic>
      <xdr:nvPicPr>
        <xdr:cNvPr id="6" name="Grafický objekt 5" descr="Informace">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6" y="16613980"/>
          <a:ext cx="238124" cy="232371"/>
        </a:xfrm>
        <a:prstGeom prst="rect">
          <a:avLst/>
        </a:prstGeom>
      </xdr:spPr>
    </xdr:pic>
    <xdr:clientData/>
  </xdr:twoCellAnchor>
  <xdr:twoCellAnchor editAs="oneCell">
    <xdr:from>
      <xdr:col>0</xdr:col>
      <xdr:colOff>133351</xdr:colOff>
      <xdr:row>77</xdr:row>
      <xdr:rowOff>200024</xdr:rowOff>
    </xdr:from>
    <xdr:to>
      <xdr:col>0</xdr:col>
      <xdr:colOff>360045</xdr:colOff>
      <xdr:row>78</xdr:row>
      <xdr:rowOff>170933</xdr:rowOff>
    </xdr:to>
    <xdr:pic>
      <xdr:nvPicPr>
        <xdr:cNvPr id="7" name="Grafický objekt 6" descr="Informace">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351" y="19844384"/>
          <a:ext cx="226694" cy="214749"/>
        </a:xfrm>
        <a:prstGeom prst="rect">
          <a:avLst/>
        </a:prstGeom>
      </xdr:spPr>
    </xdr:pic>
    <xdr:clientData/>
  </xdr:twoCellAnchor>
  <xdr:twoCellAnchor editAs="oneCell">
    <xdr:from>
      <xdr:col>0</xdr:col>
      <xdr:colOff>139066</xdr:colOff>
      <xdr:row>83</xdr:row>
      <xdr:rowOff>3809</xdr:rowOff>
    </xdr:from>
    <xdr:to>
      <xdr:col>0</xdr:col>
      <xdr:colOff>360045</xdr:colOff>
      <xdr:row>83</xdr:row>
      <xdr:rowOff>209033</xdr:rowOff>
    </xdr:to>
    <xdr:pic>
      <xdr:nvPicPr>
        <xdr:cNvPr id="8" name="Grafický objekt 7" descr="Informace">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9066" y="24166829"/>
          <a:ext cx="220979" cy="205224"/>
        </a:xfrm>
        <a:prstGeom prst="rect">
          <a:avLst/>
        </a:prstGeom>
      </xdr:spPr>
    </xdr:pic>
    <xdr:clientData/>
  </xdr:twoCellAnchor>
  <xdr:twoCellAnchor>
    <xdr:from>
      <xdr:col>9</xdr:col>
      <xdr:colOff>2905125</xdr:colOff>
      <xdr:row>102</xdr:row>
      <xdr:rowOff>76200</xdr:rowOff>
    </xdr:from>
    <xdr:to>
      <xdr:col>11</xdr:col>
      <xdr:colOff>9525</xdr:colOff>
      <xdr:row>103</xdr:row>
      <xdr:rowOff>196215</xdr:rowOff>
    </xdr:to>
    <xdr:sp macro="" textlink="">
      <xdr:nvSpPr>
        <xdr:cNvPr id="9" name="Šipka: doprava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16078200" y="27555825"/>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122132</xdr:colOff>
      <xdr:row>7</xdr:row>
      <xdr:rowOff>6138</xdr:rowOff>
    </xdr:from>
    <xdr:to>
      <xdr:col>0</xdr:col>
      <xdr:colOff>358351</xdr:colOff>
      <xdr:row>8</xdr:row>
      <xdr:rowOff>26154</xdr:rowOff>
    </xdr:to>
    <xdr:pic>
      <xdr:nvPicPr>
        <xdr:cNvPr id="2" name="Grafický objekt 1" descr="Informac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2132" y="1539663"/>
          <a:ext cx="236219" cy="223851"/>
        </a:xfrm>
        <a:prstGeom prst="rect">
          <a:avLst/>
        </a:prstGeom>
      </xdr:spPr>
    </xdr:pic>
    <xdr:clientData/>
  </xdr:twoCellAnchor>
  <xdr:twoCellAnchor editAs="oneCell">
    <xdr:from>
      <xdr:col>11</xdr:col>
      <xdr:colOff>335280</xdr:colOff>
      <xdr:row>1</xdr:row>
      <xdr:rowOff>30480</xdr:rowOff>
    </xdr:from>
    <xdr:to>
      <xdr:col>11</xdr:col>
      <xdr:colOff>960120</xdr:colOff>
      <xdr:row>3</xdr:row>
      <xdr:rowOff>174018</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09320" y="220980"/>
          <a:ext cx="643890" cy="642648"/>
        </a:xfrm>
        <a:prstGeom prst="rect">
          <a:avLst/>
        </a:prstGeom>
      </xdr:spPr>
    </xdr:pic>
    <xdr:clientData/>
  </xdr:twoCellAnchor>
  <xdr:twoCellAnchor>
    <xdr:from>
      <xdr:col>11</xdr:col>
      <xdr:colOff>330200</xdr:colOff>
      <xdr:row>38</xdr:row>
      <xdr:rowOff>42333</xdr:rowOff>
    </xdr:from>
    <xdr:to>
      <xdr:col>11</xdr:col>
      <xdr:colOff>977900</xdr:colOff>
      <xdr:row>39</xdr:row>
      <xdr:rowOff>167640</xdr:rowOff>
    </xdr:to>
    <xdr:sp macro="" textlink="">
      <xdr:nvSpPr>
        <xdr:cNvPr id="4" name="Šipka: doprava 3">
          <a:hlinkClick xmlns:r="http://schemas.openxmlformats.org/officeDocument/2006/relationships" r:id="rId4"/>
          <a:extLst>
            <a:ext uri="{FF2B5EF4-FFF2-40B4-BE49-F238E27FC236}">
              <a16:creationId xmlns:a16="http://schemas.microsoft.com/office/drawing/2014/main" id="{00000000-0008-0000-0500-000004000000}"/>
            </a:ext>
          </a:extLst>
        </xdr:cNvPr>
        <xdr:cNvSpPr/>
      </xdr:nvSpPr>
      <xdr:spPr>
        <a:xfrm>
          <a:off x="14122400" y="9618133"/>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1717637</xdr:colOff>
      <xdr:row>1</xdr:row>
      <xdr:rowOff>100527</xdr:rowOff>
    </xdr:from>
    <xdr:to>
      <xdr:col>9</xdr:col>
      <xdr:colOff>578876</xdr:colOff>
      <xdr:row>4</xdr:row>
      <xdr:rowOff>20464</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003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4" name="Grafický objekt 3" descr="Informace">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1081"/>
          <a:ext cx="238124" cy="210939"/>
        </a:xfrm>
        <a:prstGeom prst="rect">
          <a:avLst/>
        </a:prstGeom>
      </xdr:spPr>
    </xdr:pic>
    <xdr:clientData/>
  </xdr:oneCellAnchor>
  <xdr:oneCellAnchor>
    <xdr:from>
      <xdr:col>0</xdr:col>
      <xdr:colOff>123825</xdr:colOff>
      <xdr:row>35</xdr:row>
      <xdr:rowOff>105832</xdr:rowOff>
    </xdr:from>
    <xdr:ext cx="238124" cy="210939"/>
    <xdr:pic>
      <xdr:nvPicPr>
        <xdr:cNvPr id="5" name="Grafický objekt 4" descr="Informace">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5499099"/>
          <a:ext cx="238124" cy="210939"/>
        </a:xfrm>
        <a:prstGeom prst="rect">
          <a:avLst/>
        </a:prstGeom>
      </xdr:spPr>
    </xdr:pic>
    <xdr:clientData/>
  </xdr:oneCellAnchor>
  <xdr:oneCellAnchor>
    <xdr:from>
      <xdr:col>0</xdr:col>
      <xdr:colOff>141319</xdr:colOff>
      <xdr:row>48</xdr:row>
      <xdr:rowOff>40154</xdr:rowOff>
    </xdr:from>
    <xdr:ext cx="238124" cy="210939"/>
    <xdr:pic>
      <xdr:nvPicPr>
        <xdr:cNvPr id="7" name="Grafický objekt 6" descr="Informace">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89354"/>
          <a:ext cx="238124" cy="210939"/>
        </a:xfrm>
        <a:prstGeom prst="rect">
          <a:avLst/>
        </a:prstGeom>
      </xdr:spPr>
    </xdr:pic>
    <xdr:clientData/>
  </xdr:oneCellAnchor>
  <xdr:oneCellAnchor>
    <xdr:from>
      <xdr:col>0</xdr:col>
      <xdr:colOff>131794</xdr:colOff>
      <xdr:row>55</xdr:row>
      <xdr:rowOff>269427</xdr:rowOff>
    </xdr:from>
    <xdr:ext cx="238124" cy="210939"/>
    <xdr:pic>
      <xdr:nvPicPr>
        <xdr:cNvPr id="8" name="Grafický objekt 7" descr="Informace">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794" y="14556927"/>
          <a:ext cx="238124" cy="210939"/>
        </a:xfrm>
        <a:prstGeom prst="rect">
          <a:avLst/>
        </a:prstGeom>
      </xdr:spPr>
    </xdr:pic>
    <xdr:clientData/>
  </xdr:oneCellAnchor>
  <xdr:oneCellAnchor>
    <xdr:from>
      <xdr:col>0</xdr:col>
      <xdr:colOff>142314</xdr:colOff>
      <xdr:row>30</xdr:row>
      <xdr:rowOff>85166</xdr:rowOff>
    </xdr:from>
    <xdr:ext cx="238124" cy="210939"/>
    <xdr:pic>
      <xdr:nvPicPr>
        <xdr:cNvPr id="12" name="Grafický objekt 11" descr="Informace">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2314" y="8494060"/>
          <a:ext cx="238124" cy="210939"/>
        </a:xfrm>
        <a:prstGeom prst="rect">
          <a:avLst/>
        </a:prstGeom>
      </xdr:spPr>
    </xdr:pic>
    <xdr:clientData/>
  </xdr:oneCellAnchor>
  <xdr:twoCellAnchor>
    <xdr:from>
      <xdr:col>8</xdr:col>
      <xdr:colOff>1737360</xdr:colOff>
      <xdr:row>113</xdr:row>
      <xdr:rowOff>106680</xdr:rowOff>
    </xdr:from>
    <xdr:to>
      <xdr:col>11</xdr:col>
      <xdr:colOff>7620</xdr:colOff>
      <xdr:row>115</xdr:row>
      <xdr:rowOff>30480</xdr:rowOff>
    </xdr:to>
    <xdr:sp macro="" textlink="">
      <xdr:nvSpPr>
        <xdr:cNvPr id="9" name="Šipka: doprava 8">
          <a:hlinkClick xmlns:r="http://schemas.openxmlformats.org/officeDocument/2006/relationships" r:id="rId6"/>
          <a:extLst>
            <a:ext uri="{FF2B5EF4-FFF2-40B4-BE49-F238E27FC236}">
              <a16:creationId xmlns:a16="http://schemas.microsoft.com/office/drawing/2014/main" id="{00000000-0008-0000-0600-000009000000}"/>
            </a:ext>
          </a:extLst>
        </xdr:cNvPr>
        <xdr:cNvSpPr/>
      </xdr:nvSpPr>
      <xdr:spPr>
        <a:xfrm>
          <a:off x="13319760" y="2317242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127773</xdr:colOff>
      <xdr:row>79</xdr:row>
      <xdr:rowOff>97766</xdr:rowOff>
    </xdr:from>
    <xdr:ext cx="238124" cy="210939"/>
    <xdr:pic>
      <xdr:nvPicPr>
        <xdr:cNvPr id="10" name="Grafický objekt 9" descr="Informace">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7773" y="19042991"/>
          <a:ext cx="238124" cy="210939"/>
        </a:xfrm>
        <a:prstGeom prst="rect">
          <a:avLst/>
        </a:prstGeom>
      </xdr:spPr>
    </xdr:pic>
    <xdr:clientData/>
  </xdr:oneCellAnchor>
  <xdr:oneCellAnchor>
    <xdr:from>
      <xdr:col>0</xdr:col>
      <xdr:colOff>143783</xdr:colOff>
      <xdr:row>19</xdr:row>
      <xdr:rowOff>227365</xdr:rowOff>
    </xdr:from>
    <xdr:ext cx="238124" cy="210939"/>
    <xdr:pic>
      <xdr:nvPicPr>
        <xdr:cNvPr id="11" name="Grafický objekt 10" descr="Informace">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783" y="4884032"/>
          <a:ext cx="238124" cy="210939"/>
        </a:xfrm>
        <a:prstGeom prst="rect">
          <a:avLst/>
        </a:prstGeom>
      </xdr:spPr>
    </xdr:pic>
    <xdr:clientData/>
  </xdr:oneCellAnchor>
  <xdr:oneCellAnchor>
    <xdr:from>
      <xdr:col>0</xdr:col>
      <xdr:colOff>141319</xdr:colOff>
      <xdr:row>98</xdr:row>
      <xdr:rowOff>12041</xdr:rowOff>
    </xdr:from>
    <xdr:ext cx="238124" cy="210939"/>
    <xdr:pic>
      <xdr:nvPicPr>
        <xdr:cNvPr id="13" name="Grafický objekt 12" descr="Informace">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23761041"/>
          <a:ext cx="238124" cy="210939"/>
        </a:xfrm>
        <a:prstGeom prst="rect">
          <a:avLst/>
        </a:prstGeom>
      </xdr:spPr>
    </xdr:pic>
    <xdr:clientData/>
  </xdr:oneCellAnchor>
  <xdr:oneCellAnchor>
    <xdr:from>
      <xdr:col>0</xdr:col>
      <xdr:colOff>137583</xdr:colOff>
      <xdr:row>104</xdr:row>
      <xdr:rowOff>21167</xdr:rowOff>
    </xdr:from>
    <xdr:ext cx="238124" cy="210939"/>
    <xdr:pic>
      <xdr:nvPicPr>
        <xdr:cNvPr id="18" name="Grafický objekt 17" descr="Informace">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7583" y="24722667"/>
          <a:ext cx="238124" cy="21093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8</xdr:col>
      <xdr:colOff>1748117</xdr:colOff>
      <xdr:row>1</xdr:row>
      <xdr:rowOff>92907</xdr:rowOff>
    </xdr:from>
    <xdr:to>
      <xdr:col>11</xdr:col>
      <xdr:colOff>22615</xdr:colOff>
      <xdr:row>4</xdr:row>
      <xdr:rowOff>1414</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0517" y="283407"/>
          <a:ext cx="648128" cy="640027"/>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48</xdr:row>
      <xdr:rowOff>40154</xdr:rowOff>
    </xdr:from>
    <xdr:ext cx="238124" cy="210939"/>
    <xdr:pic>
      <xdr:nvPicPr>
        <xdr:cNvPr id="5" name="Grafický objekt 4" descr="Informace">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55</xdr:row>
      <xdr:rowOff>288477</xdr:rowOff>
    </xdr:from>
    <xdr:ext cx="238124" cy="210939"/>
    <xdr:pic>
      <xdr:nvPicPr>
        <xdr:cNvPr id="6" name="Grafický objekt 5" descr="Informace">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8</xdr:col>
      <xdr:colOff>1684020</xdr:colOff>
      <xdr:row>112</xdr:row>
      <xdr:rowOff>60960</xdr:rowOff>
    </xdr:from>
    <xdr:to>
      <xdr:col>9</xdr:col>
      <xdr:colOff>548640</xdr:colOff>
      <xdr:row>113</xdr:row>
      <xdr:rowOff>182880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13266420" y="2314956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119592</xdr:colOff>
      <xdr:row>78</xdr:row>
      <xdr:rowOff>85726</xdr:rowOff>
    </xdr:from>
    <xdr:ext cx="238124" cy="210939"/>
    <xdr:pic>
      <xdr:nvPicPr>
        <xdr:cNvPr id="9" name="Grafický objekt 8" descr="Informace">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9592" y="19040476"/>
          <a:ext cx="238124" cy="210939"/>
        </a:xfrm>
        <a:prstGeom prst="rect">
          <a:avLst/>
        </a:prstGeom>
      </xdr:spPr>
    </xdr:pic>
    <xdr:clientData/>
  </xdr:oneCellAnchor>
  <xdr:oneCellAnchor>
    <xdr:from>
      <xdr:col>0</xdr:col>
      <xdr:colOff>127000</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4878917"/>
          <a:ext cx="238124" cy="210939"/>
        </a:xfrm>
        <a:prstGeom prst="rect">
          <a:avLst/>
        </a:prstGeom>
      </xdr:spPr>
    </xdr:pic>
    <xdr:clientData/>
  </xdr:oneCellAnchor>
  <xdr:oneCellAnchor>
    <xdr:from>
      <xdr:col>0</xdr:col>
      <xdr:colOff>137583</xdr:colOff>
      <xdr:row>97</xdr:row>
      <xdr:rowOff>31750</xdr:rowOff>
    </xdr:from>
    <xdr:ext cx="238124" cy="210939"/>
    <xdr:pic>
      <xdr:nvPicPr>
        <xdr:cNvPr id="11" name="Grafický objekt 10" descr="Informace">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583" y="22362583"/>
          <a:ext cx="238124" cy="210939"/>
        </a:xfrm>
        <a:prstGeom prst="rect">
          <a:avLst/>
        </a:prstGeom>
      </xdr:spPr>
    </xdr:pic>
    <xdr:clientData/>
  </xdr:oneCellAnchor>
  <xdr:oneCellAnchor>
    <xdr:from>
      <xdr:col>0</xdr:col>
      <xdr:colOff>127000</xdr:colOff>
      <xdr:row>103</xdr:row>
      <xdr:rowOff>31750</xdr:rowOff>
    </xdr:from>
    <xdr:ext cx="238124" cy="210939"/>
    <xdr:pic>
      <xdr:nvPicPr>
        <xdr:cNvPr id="12" name="Grafický objekt 11" descr="Informace">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315083"/>
          <a:ext cx="238124" cy="21093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1740497</xdr:colOff>
      <xdr:row>1</xdr:row>
      <xdr:rowOff>100527</xdr:rowOff>
    </xdr:from>
    <xdr:to>
      <xdr:col>11</xdr:col>
      <xdr:colOff>20710</xdr:colOff>
      <xdr:row>4</xdr:row>
      <xdr:rowOff>16654</xdr:rowOff>
    </xdr:to>
    <xdr:pic>
      <xdr:nvPicPr>
        <xdr:cNvPr id="2" name="Obráze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2897" y="291027"/>
          <a:ext cx="648128" cy="640027"/>
        </a:xfrm>
        <a:prstGeom prst="rect">
          <a:avLst/>
        </a:prstGeom>
      </xdr:spPr>
    </xdr:pic>
    <xdr:clientData/>
  </xdr:twoCellAnchor>
  <xdr:oneCellAnchor>
    <xdr:from>
      <xdr:col>0</xdr:col>
      <xdr:colOff>120711</xdr:colOff>
      <xdr:row>15</xdr:row>
      <xdr:rowOff>116540</xdr:rowOff>
    </xdr:from>
    <xdr:ext cx="238124" cy="210939"/>
    <xdr:pic>
      <xdr:nvPicPr>
        <xdr:cNvPr id="3" name="Grafický objekt 2" descr="Informace">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0711" y="3286460"/>
          <a:ext cx="238124" cy="210939"/>
        </a:xfrm>
        <a:prstGeom prst="rect">
          <a:avLst/>
        </a:prstGeom>
      </xdr:spPr>
    </xdr:pic>
    <xdr:clientData/>
  </xdr:oneCellAnchor>
  <xdr:oneCellAnchor>
    <xdr:from>
      <xdr:col>0</xdr:col>
      <xdr:colOff>123825</xdr:colOff>
      <xdr:row>35</xdr:row>
      <xdr:rowOff>105832</xdr:rowOff>
    </xdr:from>
    <xdr:ext cx="238124" cy="210939"/>
    <xdr:pic>
      <xdr:nvPicPr>
        <xdr:cNvPr id="4" name="Grafický objekt 3" descr="Informace">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3825" y="9569872"/>
          <a:ext cx="238124" cy="210939"/>
        </a:xfrm>
        <a:prstGeom prst="rect">
          <a:avLst/>
        </a:prstGeom>
      </xdr:spPr>
    </xdr:pic>
    <xdr:clientData/>
  </xdr:oneCellAnchor>
  <xdr:oneCellAnchor>
    <xdr:from>
      <xdr:col>0</xdr:col>
      <xdr:colOff>141319</xdr:colOff>
      <xdr:row>48</xdr:row>
      <xdr:rowOff>40154</xdr:rowOff>
    </xdr:from>
    <xdr:ext cx="238124" cy="210939"/>
    <xdr:pic>
      <xdr:nvPicPr>
        <xdr:cNvPr id="5" name="Grafický objekt 4" descr="Informace">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1319" y="12696974"/>
          <a:ext cx="238124" cy="210939"/>
        </a:xfrm>
        <a:prstGeom prst="rect">
          <a:avLst/>
        </a:prstGeom>
      </xdr:spPr>
    </xdr:pic>
    <xdr:clientData/>
  </xdr:oneCellAnchor>
  <xdr:oneCellAnchor>
    <xdr:from>
      <xdr:col>0</xdr:col>
      <xdr:colOff>126079</xdr:colOff>
      <xdr:row>55</xdr:row>
      <xdr:rowOff>288477</xdr:rowOff>
    </xdr:from>
    <xdr:ext cx="238124" cy="210939"/>
    <xdr:pic>
      <xdr:nvPicPr>
        <xdr:cNvPr id="6" name="Grafický objekt 5" descr="Informace">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079" y="14659797"/>
          <a:ext cx="238124" cy="210939"/>
        </a:xfrm>
        <a:prstGeom prst="rect">
          <a:avLst/>
        </a:prstGeom>
      </xdr:spPr>
    </xdr:pic>
    <xdr:clientData/>
  </xdr:oneCellAnchor>
  <xdr:oneCellAnchor>
    <xdr:from>
      <xdr:col>0</xdr:col>
      <xdr:colOff>142314</xdr:colOff>
      <xdr:row>30</xdr:row>
      <xdr:rowOff>85166</xdr:rowOff>
    </xdr:from>
    <xdr:ext cx="238124" cy="210939"/>
    <xdr:pic>
      <xdr:nvPicPr>
        <xdr:cNvPr id="7" name="Grafický objekt 6" descr="Informace">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314" y="8474786"/>
          <a:ext cx="238124" cy="210939"/>
        </a:xfrm>
        <a:prstGeom prst="rect">
          <a:avLst/>
        </a:prstGeom>
      </xdr:spPr>
    </xdr:pic>
    <xdr:clientData/>
  </xdr:oneCellAnchor>
  <xdr:twoCellAnchor>
    <xdr:from>
      <xdr:col>8</xdr:col>
      <xdr:colOff>1729740</xdr:colOff>
      <xdr:row>113</xdr:row>
      <xdr:rowOff>99060</xdr:rowOff>
    </xdr:from>
    <xdr:to>
      <xdr:col>10</xdr:col>
      <xdr:colOff>0</xdr:colOff>
      <xdr:row>115</xdr:row>
      <xdr:rowOff>22860</xdr:rowOff>
    </xdr:to>
    <xdr:sp macro="" textlink="">
      <xdr:nvSpPr>
        <xdr:cNvPr id="8" name="Šipka: doprava 7">
          <a:hlinkClick xmlns:r="http://schemas.openxmlformats.org/officeDocument/2006/relationships" r:id="rId4"/>
          <a:extLst>
            <a:ext uri="{FF2B5EF4-FFF2-40B4-BE49-F238E27FC236}">
              <a16:creationId xmlns:a16="http://schemas.microsoft.com/office/drawing/2014/main" id="{00000000-0008-0000-0800-000008000000}"/>
            </a:ext>
          </a:extLst>
        </xdr:cNvPr>
        <xdr:cNvSpPr/>
      </xdr:nvSpPr>
      <xdr:spPr>
        <a:xfrm>
          <a:off x="13312140" y="23233380"/>
          <a:ext cx="647700" cy="32004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900"/>
        </a:p>
      </xdr:txBody>
    </xdr:sp>
    <xdr:clientData/>
  </xdr:twoCellAnchor>
  <xdr:oneCellAnchor>
    <xdr:from>
      <xdr:col>0</xdr:col>
      <xdr:colOff>131870</xdr:colOff>
      <xdr:row>79</xdr:row>
      <xdr:rowOff>97155</xdr:rowOff>
    </xdr:from>
    <xdr:ext cx="238124" cy="210939"/>
    <xdr:pic>
      <xdr:nvPicPr>
        <xdr:cNvPr id="9" name="Grafický objekt 8" descr="Informace">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1870" y="19061430"/>
          <a:ext cx="238124" cy="210939"/>
        </a:xfrm>
        <a:prstGeom prst="rect">
          <a:avLst/>
        </a:prstGeom>
      </xdr:spPr>
    </xdr:pic>
    <xdr:clientData/>
  </xdr:oneCellAnchor>
  <xdr:oneCellAnchor>
    <xdr:from>
      <xdr:col>0</xdr:col>
      <xdr:colOff>148167</xdr:colOff>
      <xdr:row>19</xdr:row>
      <xdr:rowOff>222250</xdr:rowOff>
    </xdr:from>
    <xdr:ext cx="238124" cy="210939"/>
    <xdr:pic>
      <xdr:nvPicPr>
        <xdr:cNvPr id="10" name="Grafický objekt 9" descr="Informace">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4878917"/>
          <a:ext cx="238124" cy="210939"/>
        </a:xfrm>
        <a:prstGeom prst="rect">
          <a:avLst/>
        </a:prstGeom>
      </xdr:spPr>
    </xdr:pic>
    <xdr:clientData/>
  </xdr:oneCellAnchor>
  <xdr:oneCellAnchor>
    <xdr:from>
      <xdr:col>0</xdr:col>
      <xdr:colOff>148167</xdr:colOff>
      <xdr:row>97</xdr:row>
      <xdr:rowOff>21167</xdr:rowOff>
    </xdr:from>
    <xdr:ext cx="238124" cy="210939"/>
    <xdr:pic>
      <xdr:nvPicPr>
        <xdr:cNvPr id="11" name="Grafický objekt 10" descr="Informace">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8167" y="22320250"/>
          <a:ext cx="238124" cy="210939"/>
        </a:xfrm>
        <a:prstGeom prst="rect">
          <a:avLst/>
        </a:prstGeom>
      </xdr:spPr>
    </xdr:pic>
    <xdr:clientData/>
  </xdr:oneCellAnchor>
  <xdr:oneCellAnchor>
    <xdr:from>
      <xdr:col>0</xdr:col>
      <xdr:colOff>127000</xdr:colOff>
      <xdr:row>103</xdr:row>
      <xdr:rowOff>21167</xdr:rowOff>
    </xdr:from>
    <xdr:ext cx="238124" cy="210939"/>
    <xdr:pic>
      <xdr:nvPicPr>
        <xdr:cNvPr id="12" name="Grafický objekt 11" descr="Informace">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27000" y="23272750"/>
          <a:ext cx="238124" cy="210939"/>
        </a:xfrm>
        <a:prstGeom prst="rect">
          <a:avLst/>
        </a:prstGeom>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eliska.sibrova@tacr.cz?subject=Zp&#283;tn&#225;%20vazba%20k%20TACR%20Application%20Form"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trlProp" Target="../ctrlProps/ctrlProp2.xml"/><Relationship Id="rId3" Type="http://schemas.openxmlformats.org/officeDocument/2006/relationships/hyperlink" Target="http://www.vyzkum.cz/FrontClanek.aspx?idsekce=653383&amp;ad=1&amp;attid=654982" TargetMode="External"/><Relationship Id="rId7" Type="http://schemas.openxmlformats.org/officeDocument/2006/relationships/hyperlink" Target="https://www.tacr.cz/dokums_raw/cofundy/190807_podnik_v_obtizich.pdf" TargetMode="External"/><Relationship Id="rId12" Type="http://schemas.openxmlformats.org/officeDocument/2006/relationships/ctrlProp" Target="../ctrlProps/ctrlProp1.xml"/><Relationship Id="rId2" Type="http://schemas.openxmlformats.org/officeDocument/2006/relationships/hyperlink" Target="http://www.rvvi.cz/" TargetMode="External"/><Relationship Id="rId1" Type="http://schemas.openxmlformats.org/officeDocument/2006/relationships/printerSettings" Target="../printerSettings/printerSettings3.bin"/><Relationship Id="rId6" Type="http://schemas.openxmlformats.org/officeDocument/2006/relationships/hyperlink" Target="http://www.vyzkum.cz/storage/att/98E57750704C86E383E673EC6E7D05A6/Ciselnik_oboru_Frascati_v20171207web.pdf" TargetMode="External"/><Relationship Id="rId11" Type="http://schemas.openxmlformats.org/officeDocument/2006/relationships/vmlDrawing" Target="../drawings/vmlDrawing3.vml"/><Relationship Id="rId5" Type="http://schemas.openxmlformats.org/officeDocument/2006/relationships/hyperlink" Target="https://www.tacr.cz/dokums_raw/ck/FRASCATI_MANUAL.pdf" TargetMode="External"/><Relationship Id="rId10" Type="http://schemas.openxmlformats.org/officeDocument/2006/relationships/vmlDrawing" Target="../drawings/vmlDrawing2.vml"/><Relationship Id="rId4" Type="http://schemas.openxmlformats.org/officeDocument/2006/relationships/hyperlink" Target="https://www.vyzkum.cz/FrontClanek.aspx?idsekce=1374"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tacr.cz/dokums_raw/trend/PP1/1VS/Vseobecne_podminky_v6.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377E-1D38-4C78-92E5-255FAA530966}">
  <sheetPr codeName="List10">
    <tabColor rgb="FFFF0000"/>
    <outlinePr summaryBelow="0" summaryRight="0"/>
    <pageSetUpPr fitToPage="1"/>
  </sheetPr>
  <dimension ref="A1:O955"/>
  <sheetViews>
    <sheetView showGridLines="0" showRowColHeaders="0" tabSelected="1" showRuler="0" zoomScaleNormal="100" workbookViewId="0"/>
  </sheetViews>
  <sheetFormatPr defaultColWidth="14.42578125" defaultRowHeight="15" customHeight="1"/>
  <cols>
    <col min="1" max="1" width="5.5703125" style="49" customWidth="1"/>
    <col min="2" max="2" width="39.7109375" style="41" customWidth="1"/>
    <col min="3" max="3" width="2.85546875" style="64" customWidth="1"/>
    <col min="4" max="4" width="81.42578125" style="41" customWidth="1"/>
    <col min="5" max="5" width="54.5703125" style="64" customWidth="1"/>
    <col min="6" max="6" width="17" style="41" customWidth="1"/>
    <col min="7" max="7" width="15.140625" style="41" customWidth="1"/>
    <col min="8" max="8" width="14.5703125" style="41" customWidth="1"/>
    <col min="9" max="9" width="14.42578125" style="41" customWidth="1"/>
    <col min="10" max="16384" width="14.42578125" style="41"/>
  </cols>
  <sheetData>
    <row r="1" spans="1:7" s="49" customFormat="1" ht="15" customHeight="1">
      <c r="A1" s="666"/>
      <c r="C1" s="64"/>
      <c r="E1" s="64"/>
    </row>
    <row r="2" spans="1:7" s="49" customFormat="1" ht="21" customHeight="1">
      <c r="C2" s="64"/>
      <c r="E2" s="64"/>
    </row>
    <row r="3" spans="1:7" ht="18" customHeight="1">
      <c r="B3" s="669" t="s">
        <v>1195</v>
      </c>
      <c r="C3" s="669"/>
      <c r="D3" s="670"/>
      <c r="E3" s="68"/>
    </row>
    <row r="4" spans="1:7" s="49" customFormat="1" ht="18" customHeight="1">
      <c r="B4" s="66"/>
      <c r="C4" s="66"/>
      <c r="D4" s="98"/>
      <c r="E4" s="98"/>
    </row>
    <row r="5" spans="1:7" s="49" customFormat="1" ht="16.149999999999999" customHeight="1">
      <c r="C5" s="64"/>
      <c r="E5" s="64"/>
    </row>
    <row r="6" spans="1:7" ht="22.15" customHeight="1">
      <c r="B6" s="681" t="s">
        <v>1021</v>
      </c>
      <c r="C6" s="682"/>
      <c r="D6" s="682"/>
      <c r="E6" s="682"/>
      <c r="F6" s="63"/>
      <c r="G6" s="60"/>
    </row>
    <row r="7" spans="1:7" ht="15.6" customHeight="1">
      <c r="B7" s="45"/>
      <c r="C7" s="45"/>
      <c r="D7" s="43"/>
      <c r="E7" s="43"/>
      <c r="F7" s="44"/>
      <c r="G7" s="44"/>
    </row>
    <row r="8" spans="1:7" s="98" customFormat="1" ht="15.6" customHeight="1">
      <c r="B8" s="71"/>
      <c r="C8" s="71"/>
      <c r="D8" s="72"/>
      <c r="E8" s="72"/>
      <c r="F8" s="50"/>
      <c r="G8" s="44"/>
    </row>
    <row r="9" spans="1:7" ht="15.6" customHeight="1">
      <c r="B9" s="61"/>
      <c r="C9" s="86"/>
      <c r="D9" s="217" t="s">
        <v>1052</v>
      </c>
      <c r="E9" s="73"/>
      <c r="F9" s="50"/>
      <c r="G9" s="44"/>
    </row>
    <row r="10" spans="1:7" ht="15.6" customHeight="1">
      <c r="B10" s="74"/>
      <c r="C10" s="74"/>
      <c r="D10" s="75"/>
      <c r="E10" s="75"/>
      <c r="F10" s="51"/>
      <c r="G10" s="44"/>
    </row>
    <row r="11" spans="1:7" ht="15.6" customHeight="1">
      <c r="B11" s="62"/>
      <c r="C11" s="87"/>
      <c r="D11" s="217" t="s">
        <v>1053</v>
      </c>
      <c r="E11" s="73"/>
      <c r="F11" s="50"/>
      <c r="G11" s="44"/>
    </row>
    <row r="12" spans="1:7" ht="15.6" customHeight="1">
      <c r="B12" s="76"/>
      <c r="C12" s="76"/>
      <c r="D12" s="72"/>
      <c r="E12" s="72"/>
      <c r="F12" s="51"/>
      <c r="G12" s="44"/>
    </row>
    <row r="13" spans="1:7" ht="15.6" customHeight="1">
      <c r="B13" s="662"/>
      <c r="C13" s="88"/>
      <c r="D13" s="217" t="s">
        <v>1054</v>
      </c>
      <c r="E13" s="73"/>
      <c r="F13" s="50"/>
      <c r="G13" s="44"/>
    </row>
    <row r="14" spans="1:7" ht="15.6" customHeight="1">
      <c r="B14" s="76"/>
      <c r="C14" s="76"/>
      <c r="D14" s="77"/>
      <c r="E14" s="77"/>
      <c r="F14" s="50"/>
      <c r="G14" s="44"/>
    </row>
    <row r="15" spans="1:7" s="49" customFormat="1" ht="15.6" customHeight="1">
      <c r="B15" s="686" t="s">
        <v>739</v>
      </c>
      <c r="C15" s="89"/>
      <c r="D15" s="671" t="s">
        <v>1180</v>
      </c>
      <c r="E15" s="672"/>
      <c r="F15" s="50"/>
      <c r="G15" s="44"/>
    </row>
    <row r="16" spans="1:7" s="49" customFormat="1" ht="15" customHeight="1">
      <c r="B16" s="687"/>
      <c r="C16" s="76"/>
      <c r="D16" s="672"/>
      <c r="E16" s="672"/>
      <c r="F16" s="50"/>
      <c r="G16" s="44"/>
    </row>
    <row r="17" spans="2:7" s="98" customFormat="1" ht="15.6" customHeight="1">
      <c r="B17" s="550"/>
      <c r="C17" s="76"/>
      <c r="D17" s="550"/>
      <c r="E17" s="550"/>
      <c r="F17" s="50"/>
      <c r="G17" s="44"/>
    </row>
    <row r="18" spans="2:7" s="98" customFormat="1" ht="15.6" customHeight="1">
      <c r="B18" s="686" t="s">
        <v>1012</v>
      </c>
      <c r="C18" s="76"/>
      <c r="D18" s="685" t="s">
        <v>1151</v>
      </c>
      <c r="E18" s="685"/>
      <c r="F18" s="50"/>
      <c r="G18" s="44"/>
    </row>
    <row r="19" spans="2:7" s="98" customFormat="1" ht="27" customHeight="1">
      <c r="B19" s="687"/>
      <c r="C19" s="76"/>
      <c r="D19" s="685"/>
      <c r="E19" s="685"/>
      <c r="F19" s="50"/>
      <c r="G19" s="44"/>
    </row>
    <row r="20" spans="2:7" s="49" customFormat="1" ht="15.6" customHeight="1">
      <c r="B20" s="76"/>
      <c r="C20" s="76"/>
      <c r="D20" s="73"/>
      <c r="E20" s="73"/>
      <c r="F20" s="50"/>
      <c r="G20" s="44"/>
    </row>
    <row r="21" spans="2:7" s="98" customFormat="1" ht="4.9000000000000004" customHeight="1">
      <c r="B21" s="76"/>
      <c r="C21" s="76"/>
      <c r="D21" s="504"/>
      <c r="E21" s="504"/>
      <c r="F21" s="50"/>
      <c r="G21" s="44"/>
    </row>
    <row r="22" spans="2:7" s="49" customFormat="1" ht="15.6" customHeight="1">
      <c r="B22" s="678" t="s">
        <v>991</v>
      </c>
      <c r="C22" s="679"/>
      <c r="D22" s="679"/>
      <c r="E22" s="679"/>
      <c r="F22" s="50"/>
      <c r="G22" s="44"/>
    </row>
    <row r="23" spans="2:7" s="49" customFormat="1" ht="15.6" customHeight="1">
      <c r="B23" s="76"/>
      <c r="C23" s="76"/>
      <c r="D23" s="73"/>
      <c r="E23" s="73"/>
      <c r="F23" s="50"/>
      <c r="G23" s="44"/>
    </row>
    <row r="24" spans="2:7" ht="15.6" customHeight="1">
      <c r="B24" s="673" t="s">
        <v>1184</v>
      </c>
      <c r="C24" s="674"/>
      <c r="D24" s="674"/>
      <c r="E24" s="674"/>
      <c r="F24" s="65"/>
      <c r="G24" s="44"/>
    </row>
    <row r="25" spans="2:7" ht="15.6" customHeight="1">
      <c r="B25" s="674"/>
      <c r="C25" s="674"/>
      <c r="D25" s="674"/>
      <c r="E25" s="674"/>
      <c r="F25" s="65"/>
      <c r="G25" s="44"/>
    </row>
    <row r="26" spans="2:7" s="98" customFormat="1" ht="15.6" customHeight="1">
      <c r="B26" s="551"/>
      <c r="C26" s="551"/>
      <c r="D26" s="551"/>
      <c r="E26" s="551"/>
      <c r="F26" s="65"/>
      <c r="G26" s="44"/>
    </row>
    <row r="27" spans="2:7" ht="3" customHeight="1">
      <c r="B27" s="52"/>
      <c r="C27" s="52"/>
      <c r="D27" s="53"/>
      <c r="E27" s="53"/>
      <c r="F27" s="50"/>
      <c r="G27" s="44"/>
    </row>
    <row r="28" spans="2:7" s="64" customFormat="1" ht="15.6" customHeight="1">
      <c r="B28" s="677" t="s">
        <v>1183</v>
      </c>
      <c r="C28" s="677"/>
      <c r="D28" s="677"/>
      <c r="E28" s="677"/>
      <c r="F28" s="50"/>
      <c r="G28" s="44"/>
    </row>
    <row r="29" spans="2:7" s="64" customFormat="1" ht="15.6" customHeight="1">
      <c r="B29" s="677"/>
      <c r="C29" s="677"/>
      <c r="D29" s="677"/>
      <c r="E29" s="677"/>
      <c r="F29" s="50"/>
      <c r="G29" s="44"/>
    </row>
    <row r="30" spans="2:7" s="64" customFormat="1" ht="15.6" customHeight="1">
      <c r="B30" s="52"/>
      <c r="C30" s="52"/>
      <c r="D30" s="53"/>
      <c r="E30" s="53"/>
      <c r="F30" s="50"/>
      <c r="G30" s="44"/>
    </row>
    <row r="31" spans="2:7" ht="22.15" customHeight="1">
      <c r="B31" s="683" t="s">
        <v>992</v>
      </c>
      <c r="C31" s="684"/>
      <c r="D31" s="684"/>
      <c r="E31" s="684"/>
      <c r="F31" s="50"/>
      <c r="G31" s="44"/>
    </row>
    <row r="32" spans="2:7" s="64" customFormat="1" ht="15.6" customHeight="1">
      <c r="B32" s="47"/>
      <c r="C32" s="47"/>
      <c r="D32" s="48"/>
      <c r="E32" s="48"/>
      <c r="F32" s="50"/>
      <c r="G32" s="44"/>
    </row>
    <row r="33" spans="2:15" s="98" customFormat="1" ht="9.6" customHeight="1">
      <c r="B33" s="74"/>
      <c r="C33" s="74"/>
      <c r="D33" s="72"/>
      <c r="E33" s="72"/>
      <c r="F33" s="50"/>
      <c r="G33" s="44"/>
    </row>
    <row r="34" spans="2:15" ht="15.6" customHeight="1">
      <c r="B34" s="202" t="s">
        <v>1193</v>
      </c>
      <c r="C34" s="78"/>
      <c r="D34" s="203"/>
      <c r="E34" s="79"/>
      <c r="F34" s="54"/>
      <c r="G34" s="46"/>
    </row>
    <row r="35" spans="2:15" ht="15.6" customHeight="1">
      <c r="B35" s="78"/>
      <c r="C35" s="78"/>
      <c r="D35" s="80"/>
      <c r="E35" s="80"/>
      <c r="F35" s="54"/>
      <c r="G35" s="46"/>
    </row>
    <row r="36" spans="2:15" ht="15.6" customHeight="1">
      <c r="B36" s="675" t="s">
        <v>1194</v>
      </c>
      <c r="C36" s="676"/>
      <c r="D36" s="676"/>
      <c r="E36" s="676"/>
      <c r="F36" s="54"/>
      <c r="G36" s="46"/>
    </row>
    <row r="37" spans="2:15" s="98" customFormat="1" ht="15.6" customHeight="1">
      <c r="B37" s="120"/>
      <c r="C37" s="120"/>
      <c r="D37" s="120"/>
      <c r="E37" s="120"/>
      <c r="F37" s="122"/>
      <c r="G37" s="46"/>
    </row>
    <row r="38" spans="2:15" s="64" customFormat="1" ht="15.6" customHeight="1">
      <c r="B38" s="81"/>
      <c r="C38" s="81"/>
      <c r="D38" s="81"/>
      <c r="E38" s="81"/>
      <c r="F38" s="54"/>
      <c r="G38" s="46"/>
    </row>
    <row r="39" spans="2:15" s="64" customFormat="1" ht="15.6" customHeight="1">
      <c r="B39" s="680" t="s">
        <v>740</v>
      </c>
      <c r="C39" s="680"/>
      <c r="D39" s="680"/>
      <c r="E39" s="680"/>
      <c r="F39" s="54"/>
      <c r="G39" s="46"/>
    </row>
    <row r="40" spans="2:15" s="64" customFormat="1" ht="15.6" customHeight="1">
      <c r="B40" s="81"/>
      <c r="C40" s="81"/>
      <c r="D40" s="81"/>
      <c r="E40" s="81"/>
      <c r="F40" s="54"/>
      <c r="G40" s="46"/>
    </row>
    <row r="41" spans="2:15" s="57" customFormat="1" ht="15.6" customHeight="1">
      <c r="B41" s="69"/>
      <c r="C41" s="69"/>
      <c r="D41" s="70"/>
      <c r="E41" s="70"/>
      <c r="F41" s="54"/>
      <c r="G41" s="54"/>
    </row>
    <row r="42" spans="2:15" s="57" customFormat="1" ht="15.6" customHeight="1">
      <c r="B42" s="69"/>
      <c r="C42" s="69"/>
      <c r="D42" s="70"/>
      <c r="E42" s="70"/>
      <c r="F42" s="122"/>
      <c r="G42" s="122"/>
    </row>
    <row r="43" spans="2:15" ht="15.6" customHeight="1">
      <c r="B43" s="55"/>
      <c r="C43" s="55"/>
      <c r="D43" s="56"/>
      <c r="E43" s="56"/>
      <c r="F43" s="54"/>
      <c r="G43" s="46"/>
    </row>
    <row r="44" spans="2:15" ht="15.6" customHeight="1">
      <c r="B44" s="240" t="s">
        <v>1188</v>
      </c>
      <c r="C44" s="102"/>
      <c r="D44" s="102"/>
      <c r="E44" s="241" t="s">
        <v>1196</v>
      </c>
      <c r="F44" s="57"/>
    </row>
    <row r="45" spans="2:15" ht="15.6" customHeight="1">
      <c r="B45" s="57"/>
      <c r="C45" s="57"/>
      <c r="D45" s="57"/>
      <c r="E45" s="57"/>
      <c r="F45" s="57"/>
    </row>
    <row r="46" spans="2:15" ht="15.6" customHeight="1">
      <c r="B46" s="668"/>
      <c r="C46" s="668"/>
      <c r="D46" s="668"/>
      <c r="E46" s="668"/>
      <c r="F46" s="57"/>
    </row>
    <row r="47" spans="2:15" ht="15.6" customHeight="1">
      <c r="B47" s="58"/>
      <c r="C47" s="58"/>
      <c r="D47" s="59"/>
      <c r="E47" s="59"/>
      <c r="F47" s="58"/>
      <c r="G47" s="19"/>
      <c r="H47" s="42"/>
      <c r="I47" s="19"/>
      <c r="J47" s="19"/>
      <c r="K47" s="42"/>
      <c r="L47" s="19"/>
      <c r="M47" s="19"/>
      <c r="N47" s="42"/>
      <c r="O47" s="19"/>
    </row>
    <row r="48" spans="2:15" ht="15.6" customHeight="1">
      <c r="B48" s="58"/>
      <c r="C48" s="58"/>
      <c r="D48" s="59"/>
      <c r="E48" s="59"/>
      <c r="F48" s="58"/>
      <c r="G48" s="19"/>
      <c r="H48" s="42"/>
      <c r="I48" s="19"/>
      <c r="J48" s="19"/>
      <c r="K48" s="42"/>
      <c r="L48" s="19"/>
      <c r="M48" s="19"/>
      <c r="N48" s="42"/>
      <c r="O48" s="19"/>
    </row>
    <row r="49" spans="2:6" ht="15.6" customHeight="1">
      <c r="B49" s="57"/>
      <c r="C49" s="57"/>
      <c r="D49" s="57"/>
      <c r="E49" s="57"/>
      <c r="F49" s="57"/>
    </row>
    <row r="50" spans="2:6" ht="15.6" customHeight="1">
      <c r="B50" s="57"/>
      <c r="C50" s="57"/>
      <c r="D50" s="57"/>
      <c r="E50" s="204" t="s">
        <v>782</v>
      </c>
      <c r="F50" s="57"/>
    </row>
    <row r="51" spans="2:6" ht="15.6" customHeight="1">
      <c r="B51" s="57"/>
      <c r="C51" s="57"/>
      <c r="D51" s="57"/>
      <c r="E51" s="57"/>
      <c r="F51" s="57"/>
    </row>
    <row r="52" spans="2:6" ht="15.6" customHeight="1">
      <c r="B52" s="57"/>
      <c r="C52" s="57"/>
      <c r="D52" s="57"/>
      <c r="E52" s="57"/>
      <c r="F52" s="57"/>
    </row>
    <row r="53" spans="2:6" ht="15.6" customHeight="1">
      <c r="B53" s="57"/>
      <c r="C53" s="57"/>
      <c r="D53" s="57"/>
      <c r="E53" s="57"/>
      <c r="F53" s="57"/>
    </row>
    <row r="54" spans="2:6" ht="15.6" customHeight="1">
      <c r="B54" s="57"/>
      <c r="C54" s="57"/>
      <c r="D54" s="57"/>
      <c r="E54" s="57"/>
      <c r="F54" s="57"/>
    </row>
    <row r="55" spans="2:6" ht="15.6" customHeight="1">
      <c r="B55" s="57"/>
      <c r="C55" s="57"/>
      <c r="D55" s="57"/>
      <c r="E55" s="57"/>
      <c r="F55" s="57"/>
    </row>
    <row r="56" spans="2:6" ht="15.6" customHeight="1">
      <c r="B56" s="57"/>
      <c r="C56" s="57"/>
      <c r="D56" s="57"/>
      <c r="E56" s="57"/>
      <c r="F56" s="57"/>
    </row>
    <row r="57" spans="2:6" ht="15.6" customHeight="1"/>
    <row r="58" spans="2:6" ht="15.6" customHeight="1"/>
    <row r="59" spans="2:6" ht="15.6" customHeight="1"/>
    <row r="60" spans="2:6" ht="15.6" customHeight="1"/>
    <row r="61" spans="2:6" ht="15.6" customHeight="1"/>
    <row r="62" spans="2:6" ht="15.6" customHeight="1"/>
    <row r="63" spans="2:6" ht="15.6" customHeight="1"/>
    <row r="64" spans="2:6"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sheetData>
  <sheetProtection algorithmName="SHA-512" hashValue="vdJQhQnA3uP8V1M+V2RMELQZRQ4oomwtTGWedwufCR9PaPpRqoUxfdm9FP7pnu7R5vFIpuXM6r/AVsAg4zFAjw==" saltValue="bx+bXx5Q9sJhttgnsH01Vg==" spinCount="100000" sheet="1" selectLockedCells="1"/>
  <customSheetViews>
    <customSheetView guid="{258BA2CE-0D4B-4685-9512-B6E91D85BFDC}" showPageBreaks="1" showGridLines="0" fitToPage="1" view="pageLayout" showRuler="0" topLeftCell="A2">
      <selection activeCell="A2" sqref="A2:D44"/>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ERA-NET COFUND
&amp;R
&amp;G</oddHeader>
      </headerFooter>
    </customSheetView>
  </customSheetViews>
  <mergeCells count="13">
    <mergeCell ref="B46:E46"/>
    <mergeCell ref="B3:D3"/>
    <mergeCell ref="D15:E16"/>
    <mergeCell ref="B24:E25"/>
    <mergeCell ref="B36:E36"/>
    <mergeCell ref="B28:E29"/>
    <mergeCell ref="B22:E22"/>
    <mergeCell ref="B39:E39"/>
    <mergeCell ref="B6:E6"/>
    <mergeCell ref="B31:E31"/>
    <mergeCell ref="D18:E19"/>
    <mergeCell ref="B18:B19"/>
    <mergeCell ref="B15:B16"/>
  </mergeCells>
  <pageMargins left="0.7" right="0.7" top="0.78740157499999996" bottom="0.78740157499999996" header="0" footer="0"/>
  <pageSetup paperSize="9" scale="44" fitToHeight="0" orientation="landscape" r:id="rId2"/>
  <headerFooter>
    <oddHeader>&amp;L&amp;KC00000
TACR Application Form
povinná příloha pro českého/ých uchazeče/ů mezinárodní výzvy
ERA-NET COFUND
&amp;R
&amp;G</oddHead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rgb="FFF8F8F8"/>
    <outlinePr summaryBelow="0" summaryRight="0"/>
  </sheetPr>
  <dimension ref="A1:M45"/>
  <sheetViews>
    <sheetView showGridLines="0" showRowColHeaders="0" zoomScaleNormal="100" workbookViewId="0"/>
  </sheetViews>
  <sheetFormatPr defaultColWidth="14.42578125" defaultRowHeight="15" customHeight="1"/>
  <cols>
    <col min="1" max="1" width="5.5703125" style="98" customWidth="1"/>
    <col min="2" max="2" width="55.5703125" customWidth="1"/>
    <col min="3" max="7" width="20" customWidth="1"/>
    <col min="8" max="8" width="0.140625" customWidth="1"/>
    <col min="9" max="9" width="2.28515625" style="98" customWidth="1"/>
    <col min="10" max="10" width="14.85546875" customWidth="1"/>
  </cols>
  <sheetData>
    <row r="1" spans="1:13" s="98" customFormat="1" ht="15" customHeight="1">
      <c r="A1" s="262"/>
    </row>
    <row r="2" spans="1:13" s="98" customFormat="1" ht="21.6" customHeight="1"/>
    <row r="3" spans="1:13" s="98" customFormat="1" ht="18" customHeight="1">
      <c r="B3" s="808" t="s">
        <v>1018</v>
      </c>
      <c r="C3" s="808"/>
      <c r="D3" s="808"/>
      <c r="E3" s="808"/>
      <c r="F3" s="808"/>
      <c r="J3" s="57"/>
      <c r="K3" s="57"/>
    </row>
    <row r="4" spans="1:13" s="98" customFormat="1" ht="15" customHeight="1">
      <c r="J4" s="57"/>
      <c r="K4" s="57"/>
    </row>
    <row r="5" spans="1:13" s="98" customFormat="1" ht="15" customHeight="1">
      <c r="J5" s="57"/>
      <c r="K5" s="57"/>
    </row>
    <row r="6" spans="1:13" s="98" customFormat="1" ht="24.6" customHeight="1">
      <c r="B6" s="683" t="s">
        <v>786</v>
      </c>
      <c r="C6" s="684"/>
      <c r="D6" s="684"/>
      <c r="E6" s="684"/>
      <c r="F6" s="684"/>
      <c r="G6" s="684"/>
      <c r="H6" s="684"/>
      <c r="I6" s="684"/>
      <c r="J6" s="179"/>
      <c r="K6" s="179"/>
    </row>
    <row r="7" spans="1:13" s="98" customFormat="1" ht="15" customHeight="1">
      <c r="J7" s="57"/>
      <c r="K7" s="57"/>
    </row>
    <row r="8" spans="1:13" ht="15" customHeight="1">
      <c r="B8" s="518" t="s">
        <v>1156</v>
      </c>
      <c r="C8" s="38"/>
      <c r="D8" s="38"/>
      <c r="E8" s="38"/>
      <c r="F8" s="38"/>
      <c r="G8" s="178"/>
      <c r="H8" s="122"/>
      <c r="I8" s="122"/>
      <c r="J8" s="57"/>
      <c r="K8" s="57"/>
    </row>
    <row r="9" spans="1:13" s="98" customFormat="1" ht="6" customHeight="1">
      <c r="B9" s="84"/>
      <c r="C9" s="80"/>
      <c r="D9" s="80"/>
      <c r="E9" s="80"/>
      <c r="F9" s="80"/>
      <c r="G9" s="80"/>
      <c r="H9" s="121"/>
      <c r="I9" s="259"/>
      <c r="J9" s="57"/>
      <c r="K9" s="57"/>
    </row>
    <row r="10" spans="1:13" ht="45.6" customHeight="1">
      <c r="B10" s="218" t="s">
        <v>1013</v>
      </c>
      <c r="C10" s="157" t="s">
        <v>780</v>
      </c>
      <c r="D10" s="187">
        <v>0.85</v>
      </c>
      <c r="E10" s="80"/>
      <c r="F10" s="157" t="s">
        <v>781</v>
      </c>
      <c r="G10" s="646">
        <f>míra_podpory</f>
        <v>0</v>
      </c>
      <c r="H10" s="71"/>
      <c r="I10" s="259"/>
      <c r="J10" s="876" t="str">
        <f>IF($G$10&gt;$D$10,"Požadovaná podpora převyšuje maximální možnou podporu plynoucí z podmínek programu Prostředí pro život! 
Opravte prosím zadané částky.","")</f>
        <v/>
      </c>
      <c r="K10" s="876"/>
      <c r="L10" s="876"/>
      <c r="M10" s="876"/>
    </row>
    <row r="11" spans="1:13" ht="15" customHeight="1">
      <c r="B11" s="80"/>
      <c r="C11" s="80"/>
      <c r="D11" s="80"/>
      <c r="E11" s="80"/>
      <c r="F11" s="80"/>
      <c r="G11" s="80"/>
      <c r="H11" s="71"/>
      <c r="I11" s="259"/>
    </row>
    <row r="12" spans="1:13" s="57" customFormat="1" ht="15" customHeight="1">
      <c r="B12" s="90"/>
      <c r="C12" s="90"/>
      <c r="D12" s="90"/>
      <c r="E12" s="90"/>
      <c r="F12" s="90"/>
      <c r="G12" s="90"/>
      <c r="I12" s="122"/>
    </row>
    <row r="13" spans="1:13" ht="15" customHeight="1">
      <c r="B13" s="271" t="s">
        <v>733</v>
      </c>
      <c r="C13" s="176"/>
      <c r="D13" s="176"/>
      <c r="E13" s="176"/>
      <c r="F13" s="176"/>
      <c r="G13" s="176"/>
      <c r="H13" s="57"/>
      <c r="I13" s="122"/>
    </row>
    <row r="14" spans="1:13" s="98" customFormat="1" ht="15" customHeight="1">
      <c r="B14" s="84"/>
      <c r="C14" s="80"/>
      <c r="D14" s="80"/>
      <c r="E14" s="80"/>
      <c r="F14" s="80"/>
      <c r="G14" s="80"/>
      <c r="H14" s="71"/>
      <c r="I14" s="259"/>
    </row>
    <row r="15" spans="1:13" ht="15" customHeight="1">
      <c r="B15" s="180" t="s">
        <v>722</v>
      </c>
      <c r="C15" s="180" t="s">
        <v>723</v>
      </c>
      <c r="D15" s="184" t="s">
        <v>771</v>
      </c>
      <c r="E15" s="184" t="s">
        <v>772</v>
      </c>
      <c r="F15" s="184" t="s">
        <v>773</v>
      </c>
      <c r="G15" s="180" t="s">
        <v>725</v>
      </c>
      <c r="H15" s="71"/>
      <c r="I15" s="259"/>
    </row>
    <row r="16" spans="1:13" ht="21" customHeight="1">
      <c r="B16" s="181" t="s">
        <v>726</v>
      </c>
      <c r="C16" s="182" t="s">
        <v>730</v>
      </c>
      <c r="D16" s="615">
        <f>'Finanční plán hl. uchazeč'!E60+'Finanční plán d. účastníka 1'!E60+'Finanční plán d. účastníka 2'!E60</f>
        <v>0</v>
      </c>
      <c r="E16" s="615">
        <f>'Finanční plán hl. uchazeč'!F60+'Finanční plán d. účastníka 1'!F60+'Finanční plán d. účastníka 2'!F60</f>
        <v>0</v>
      </c>
      <c r="F16" s="615">
        <f>'Finanční plán hl. uchazeč'!G60+'Finanční plán d. účastníka 1'!G60+'Finanční plán d. účastníka 2'!G60</f>
        <v>0</v>
      </c>
      <c r="G16" s="616">
        <f t="shared" ref="G16:G22" si="0">SUM(D16:F16)</f>
        <v>0</v>
      </c>
      <c r="H16" s="71"/>
      <c r="I16" s="259"/>
    </row>
    <row r="17" spans="2:10" ht="21" customHeight="1">
      <c r="B17" s="183" t="s">
        <v>727</v>
      </c>
      <c r="C17" s="162" t="s">
        <v>730</v>
      </c>
      <c r="D17" s="617">
        <f>'Finanční plán hl. uchazeč'!E61+'Finanční plán d. účastníka 1'!E61+'Finanční plán d. účastníka 2'!E61</f>
        <v>0</v>
      </c>
      <c r="E17" s="617">
        <f>'Finanční plán hl. uchazeč'!F61+'Finanční plán d. účastníka 1'!F61+'Finanční plán d. účastníka 2'!F61</f>
        <v>0</v>
      </c>
      <c r="F17" s="617">
        <f>'Finanční plán hl. uchazeč'!G61+'Finanční plán d. účastníka 1'!G61+'Finanční plán d. účastníka 2'!G61</f>
        <v>0</v>
      </c>
      <c r="G17" s="618">
        <f t="shared" si="0"/>
        <v>0</v>
      </c>
      <c r="H17" s="71"/>
      <c r="I17" s="259"/>
    </row>
    <row r="18" spans="2:10" ht="21" customHeight="1">
      <c r="B18" s="181" t="s">
        <v>729</v>
      </c>
      <c r="C18" s="182" t="s">
        <v>730</v>
      </c>
      <c r="D18" s="615">
        <f>'Finanční plán hl. uchazeč'!E62+'Finanční plán d. účastníka 1'!E62+'Finanční plán d. účastníka 2'!E62</f>
        <v>0</v>
      </c>
      <c r="E18" s="615">
        <f>'Finanční plán hl. uchazeč'!F62+'Finanční plán d. účastníka 1'!F62+'Finanční plán d. účastníka 2'!F62</f>
        <v>0</v>
      </c>
      <c r="F18" s="615">
        <f>'Finanční plán hl. uchazeč'!G62+'Finanční plán d. účastníka 1'!G62+'Finanční plán d. účastníka 2'!G62</f>
        <v>0</v>
      </c>
      <c r="G18" s="616">
        <f t="shared" si="0"/>
        <v>0</v>
      </c>
      <c r="H18" s="71"/>
      <c r="I18" s="259"/>
    </row>
    <row r="19" spans="2:10" ht="21" customHeight="1">
      <c r="B19" s="183" t="s">
        <v>731</v>
      </c>
      <c r="C19" s="162" t="s">
        <v>730</v>
      </c>
      <c r="D19" s="617">
        <f>'Finanční plán hl. uchazeč'!E63+'Finanční plán d. účastníka 1'!E63+'Finanční plán d. účastníka 2'!E63</f>
        <v>0</v>
      </c>
      <c r="E19" s="617">
        <f>'Finanční plán hl. uchazeč'!F63+'Finanční plán d. účastníka 1'!F63+'Finanční plán d. účastníka 2'!F63</f>
        <v>0</v>
      </c>
      <c r="F19" s="617">
        <f>'Finanční plán hl. uchazeč'!G63+'Finanční plán d. účastníka 1'!G63+'Finanční plán d. účastníka 2'!G63</f>
        <v>0</v>
      </c>
      <c r="G19" s="619">
        <f t="shared" si="0"/>
        <v>0</v>
      </c>
      <c r="H19" s="71"/>
      <c r="I19" s="259"/>
    </row>
    <row r="20" spans="2:10" ht="21" customHeight="1">
      <c r="B20" s="185" t="s">
        <v>732</v>
      </c>
      <c r="C20" s="186" t="s">
        <v>730</v>
      </c>
      <c r="D20" s="615">
        <f>'Finanční plán hl. uchazeč'!E64+'Finanční plán d. účastníka 1'!E64+'Finanční plán d. účastníka 2'!E64</f>
        <v>0</v>
      </c>
      <c r="E20" s="615">
        <f>'Finanční plán hl. uchazeč'!F64+'Finanční plán d. účastníka 1'!F64+'Finanční plán d. účastníka 2'!F64</f>
        <v>0</v>
      </c>
      <c r="F20" s="615">
        <f>'Finanční plán hl. uchazeč'!G64+'Finanční plán d. účastníka 1'!G64+'Finanční plán d. účastníka 2'!G64</f>
        <v>0</v>
      </c>
      <c r="G20" s="620">
        <f t="shared" si="0"/>
        <v>0</v>
      </c>
      <c r="H20" s="71"/>
      <c r="I20" s="259"/>
    </row>
    <row r="21" spans="2:10" s="98" customFormat="1" ht="2.4500000000000002" customHeight="1">
      <c r="B21" s="213"/>
      <c r="C21" s="214"/>
      <c r="D21" s="621"/>
      <c r="E21" s="621"/>
      <c r="F21" s="621"/>
      <c r="G21" s="622"/>
      <c r="H21" s="71"/>
      <c r="I21" s="259"/>
    </row>
    <row r="22" spans="2:10" ht="18" customHeight="1" thickBot="1">
      <c r="B22" s="206" t="s">
        <v>733</v>
      </c>
      <c r="C22" s="188" t="s">
        <v>730</v>
      </c>
      <c r="D22" s="623">
        <f t="shared" ref="D22:F22" si="1">SUM(D16:D20)</f>
        <v>0</v>
      </c>
      <c r="E22" s="623">
        <f t="shared" si="1"/>
        <v>0</v>
      </c>
      <c r="F22" s="623">
        <f t="shared" si="1"/>
        <v>0</v>
      </c>
      <c r="G22" s="624">
        <f t="shared" si="0"/>
        <v>0</v>
      </c>
      <c r="H22" s="121"/>
      <c r="I22" s="259"/>
    </row>
    <row r="23" spans="2:10" ht="15.75" customHeight="1" thickTop="1">
      <c r="B23" s="80"/>
      <c r="C23" s="80"/>
      <c r="D23" s="80"/>
      <c r="E23" s="80"/>
      <c r="F23" s="80"/>
      <c r="G23" s="658"/>
      <c r="H23" s="121"/>
      <c r="I23" s="259"/>
    </row>
    <row r="24" spans="2:10" s="57" customFormat="1" ht="15" customHeight="1">
      <c r="B24" s="90"/>
      <c r="C24" s="90"/>
      <c r="D24" s="90"/>
      <c r="E24" s="90"/>
      <c r="F24" s="90"/>
      <c r="G24" s="90"/>
      <c r="H24" s="122"/>
      <c r="I24" s="122"/>
    </row>
    <row r="25" spans="2:10" ht="15" customHeight="1">
      <c r="B25" s="271" t="s">
        <v>734</v>
      </c>
      <c r="C25" s="90"/>
      <c r="D25" s="90"/>
      <c r="E25" s="90"/>
      <c r="F25" s="90"/>
      <c r="G25" s="90"/>
      <c r="H25" s="122"/>
      <c r="I25" s="122"/>
    </row>
    <row r="26" spans="2:10" s="98" customFormat="1" ht="15" customHeight="1">
      <c r="B26" s="84"/>
      <c r="C26" s="80"/>
      <c r="D26" s="80"/>
      <c r="E26" s="80"/>
      <c r="F26" s="80"/>
      <c r="G26" s="80"/>
      <c r="H26" s="71"/>
      <c r="I26" s="259"/>
    </row>
    <row r="27" spans="2:10" ht="15" customHeight="1">
      <c r="B27" s="180" t="s">
        <v>722</v>
      </c>
      <c r="C27" s="180" t="s">
        <v>723</v>
      </c>
      <c r="D27" s="184" t="s">
        <v>771</v>
      </c>
      <c r="E27" s="184" t="s">
        <v>772</v>
      </c>
      <c r="F27" s="184" t="s">
        <v>773</v>
      </c>
      <c r="G27" s="180" t="s">
        <v>725</v>
      </c>
      <c r="H27" s="121"/>
      <c r="I27" s="259"/>
    </row>
    <row r="28" spans="2:10" ht="21" customHeight="1">
      <c r="B28" s="181" t="s">
        <v>1014</v>
      </c>
      <c r="C28" s="182" t="s">
        <v>730</v>
      </c>
      <c r="D28" s="625">
        <f>'Finanční plán hl. uchazeč'!E87+'Finanční plán d. účastníka 1'!E86+'Finanční plán d. účastníka 2'!E87</f>
        <v>0</v>
      </c>
      <c r="E28" s="625">
        <f>'Finanční plán hl. uchazeč'!F87+'Finanční plán d. účastníka 1'!F86+'Finanční plán d. účastníka 2'!F87</f>
        <v>0</v>
      </c>
      <c r="F28" s="625">
        <f>'Finanční plán hl. uchazeč'!G87+'Finanční plán d. účastníka 1'!G86+'Finanční plán d. účastníka 2'!G87</f>
        <v>0</v>
      </c>
      <c r="G28" s="626">
        <f>SUM(D28:F28)</f>
        <v>0</v>
      </c>
      <c r="H28" s="167"/>
      <c r="I28" s="259"/>
      <c r="J28" s="177"/>
    </row>
    <row r="29" spans="2:10" ht="21" customHeight="1">
      <c r="B29" s="183" t="s">
        <v>735</v>
      </c>
      <c r="C29" s="162" t="s">
        <v>730</v>
      </c>
      <c r="D29" s="627">
        <f>'Finanční plán hl. uchazeč'!E88+'Finanční plán d. účastníka 1'!E87+'Finanční plán d. účastníka 2'!E88</f>
        <v>0</v>
      </c>
      <c r="E29" s="627">
        <f>'Finanční plán hl. uchazeč'!F88+'Finanční plán d. účastníka 1'!F87+'Finanční plán d. účastníka 2'!F88</f>
        <v>0</v>
      </c>
      <c r="F29" s="627">
        <f>'Finanční plán hl. uchazeč'!G88+'Finanční plán d. účastníka 1'!G87+'Finanční plán d. účastníka 2'!G88</f>
        <v>0</v>
      </c>
      <c r="G29" s="628">
        <f>SUM(D29:F29)</f>
        <v>0</v>
      </c>
      <c r="H29" s="121"/>
      <c r="I29" s="259"/>
      <c r="J29" s="57"/>
    </row>
    <row r="30" spans="2:10" ht="21" customHeight="1">
      <c r="B30" s="181" t="s">
        <v>734</v>
      </c>
      <c r="C30" s="182" t="s">
        <v>730</v>
      </c>
      <c r="D30" s="625">
        <f>'Finanční plán hl. uchazeč'!E89+'Finanční plán d. účastníka 1'!E88+'Finanční plán d. účastníka 2'!E89</f>
        <v>0</v>
      </c>
      <c r="E30" s="625">
        <f>'Finanční plán hl. uchazeč'!F89+'Finanční plán d. účastníka 1'!F88+'Finanční plán d. účastníka 2'!F89</f>
        <v>0</v>
      </c>
      <c r="F30" s="625">
        <f>'Finanční plán hl. uchazeč'!G89+'Finanční plán d. účastníka 1'!G88+'Finanční plán d. účastníka 2'!G89</f>
        <v>0</v>
      </c>
      <c r="G30" s="626">
        <f>SUM(D30:F30)</f>
        <v>0</v>
      </c>
      <c r="H30" s="121"/>
      <c r="I30" s="259"/>
      <c r="J30" s="57"/>
    </row>
    <row r="31" spans="2:10" s="98" customFormat="1" ht="3" customHeight="1">
      <c r="B31" s="213"/>
      <c r="C31" s="216"/>
      <c r="D31" s="215"/>
      <c r="E31" s="215"/>
      <c r="F31" s="215"/>
      <c r="G31" s="194"/>
      <c r="H31" s="205"/>
      <c r="I31" s="259"/>
      <c r="J31" s="57"/>
    </row>
    <row r="32" spans="2:10" ht="18" customHeight="1" thickBot="1">
      <c r="B32" s="206" t="s">
        <v>737</v>
      </c>
      <c r="C32" s="212" t="s">
        <v>724</v>
      </c>
      <c r="D32" s="219">
        <f t="shared" ref="D32:F32" si="2">IFERROR(D28/D30,0)</f>
        <v>0</v>
      </c>
      <c r="E32" s="219">
        <f t="shared" si="2"/>
        <v>0</v>
      </c>
      <c r="F32" s="219">
        <f t="shared" si="2"/>
        <v>0</v>
      </c>
      <c r="G32" s="221">
        <f>IFERROR(G28/G30,0)</f>
        <v>0</v>
      </c>
      <c r="H32" s="121"/>
      <c r="I32" s="259"/>
      <c r="J32" s="57"/>
    </row>
    <row r="33" spans="2:12" s="98" customFormat="1" ht="69.75" customHeight="1" thickTop="1">
      <c r="B33" s="80"/>
      <c r="C33" s="80"/>
      <c r="D33" s="80"/>
      <c r="E33" s="80"/>
      <c r="F33" s="80"/>
      <c r="G33" s="667" t="str">
        <f>IF($G$28&gt;150000,"POZOR, dle národních podmínek je maximální možná podpora 150 000 €. Prosím opravte.","")</f>
        <v/>
      </c>
      <c r="H33" s="121"/>
      <c r="I33" s="259"/>
      <c r="J33" s="57"/>
    </row>
    <row r="34" spans="2:12" ht="15" customHeight="1">
      <c r="B34" s="211" t="s">
        <v>1010</v>
      </c>
      <c r="C34" s="71"/>
      <c r="D34" s="71"/>
      <c r="E34" s="71"/>
      <c r="F34" s="71"/>
      <c r="G34" s="259"/>
      <c r="I34" s="71"/>
    </row>
    <row r="35" spans="2:12" s="98" customFormat="1" ht="2.4500000000000002" customHeight="1">
      <c r="B35" s="211"/>
      <c r="C35" s="71"/>
      <c r="D35" s="71"/>
      <c r="E35" s="71"/>
      <c r="F35" s="71"/>
      <c r="G35" s="71"/>
    </row>
    <row r="36" spans="2:12" ht="15" customHeight="1">
      <c r="L36" s="46"/>
    </row>
    <row r="37" spans="2:12" s="98" customFormat="1" ht="15" customHeight="1">
      <c r="L37" s="46"/>
    </row>
    <row r="38" spans="2:12" ht="15" customHeight="1">
      <c r="B38" s="724" t="s">
        <v>1196</v>
      </c>
      <c r="C38" s="724"/>
      <c r="D38" s="724"/>
      <c r="E38" s="724"/>
      <c r="F38" s="724"/>
      <c r="G38" s="724"/>
      <c r="H38" s="724"/>
      <c r="I38" s="724"/>
      <c r="J38" s="102"/>
      <c r="K38" s="102"/>
    </row>
    <row r="39" spans="2:12" ht="15" customHeight="1">
      <c r="G39" s="614"/>
      <c r="H39" s="614"/>
      <c r="I39" s="614"/>
    </row>
    <row r="40" spans="2:12" ht="15" customHeight="1">
      <c r="B40" s="92"/>
      <c r="C40" s="92"/>
      <c r="D40" s="92"/>
      <c r="E40" s="92"/>
      <c r="F40" s="92"/>
      <c r="G40" s="46"/>
    </row>
    <row r="41" spans="2:12" ht="15" customHeight="1">
      <c r="B41" s="208"/>
    </row>
    <row r="42" spans="2:12" ht="15" customHeight="1">
      <c r="B42" s="875" t="s">
        <v>1019</v>
      </c>
      <c r="C42" s="875"/>
      <c r="D42" s="875"/>
      <c r="E42" s="875"/>
      <c r="F42" s="875"/>
      <c r="G42" s="509"/>
    </row>
    <row r="43" spans="2:12" s="98" customFormat="1" ht="4.9000000000000004" customHeight="1">
      <c r="B43" s="510"/>
      <c r="E43" s="508"/>
      <c r="F43" s="508"/>
      <c r="G43" s="509"/>
    </row>
    <row r="44" spans="2:12" ht="15" customHeight="1">
      <c r="B44" s="511" t="s">
        <v>1016</v>
      </c>
      <c r="G44" s="507"/>
    </row>
    <row r="45" spans="2:12" ht="15" customHeight="1">
      <c r="B45" s="536" t="s">
        <v>1017</v>
      </c>
      <c r="G45" s="507"/>
    </row>
  </sheetData>
  <sheetProtection algorithmName="SHA-512" hashValue="Nd+3Xta9ZS2/OfVQDB8bX4rtQvBTjqwCtHlsGdm4EisH/VPqTk9DcMyv2tQePahTRrGErZFrvDlkyRcKp9Gm1w==" saltValue="9d53/5TMeepub+k0ACYNKA==" spinCount="100000" sheet="1" selectLockedCells="1"/>
  <customSheetViews>
    <customSheetView guid="{258BA2CE-0D4B-4685-9512-B6E91D85BFDC}">
      <pageMargins left="0.7" right="0.7" top="0.78740157499999996" bottom="0.78740157499999996" header="0.3" footer="0.3"/>
    </customSheetView>
  </customSheetViews>
  <mergeCells count="5">
    <mergeCell ref="B42:F42"/>
    <mergeCell ref="B3:F3"/>
    <mergeCell ref="J10:M10"/>
    <mergeCell ref="B6:I6"/>
    <mergeCell ref="B38:I38"/>
  </mergeCells>
  <conditionalFormatting sqref="G10">
    <cfRule type="expression" dxfId="2" priority="2">
      <formula>$G$10&gt;$D$10</formula>
    </cfRule>
    <cfRule type="expression" dxfId="1" priority="3">
      <formula>$D$10&gt;=$G$10</formula>
    </cfRule>
  </conditionalFormatting>
  <conditionalFormatting sqref="G28">
    <cfRule type="cellIs" dxfId="0" priority="1" operator="greaterThan">
      <formula>150000</formula>
    </cfRule>
  </conditionalFormatting>
  <hyperlinks>
    <hyperlink ref="B45" r:id="rId1" xr:uid="{161C4057-1A06-4FF1-BEAD-36AF98E85C77}"/>
  </hyperlinks>
  <pageMargins left="0.7" right="0.7" top="0.78740157499999996" bottom="0.78740157499999996" header="0.3" footer="0.3"/>
  <pageSetup paperSize="9" orientation="portrait" horizontalDpi="300" verticalDpi="3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outlinePr summaryBelow="0" summaryRight="0"/>
  </sheetPr>
  <dimension ref="A1:AI1002"/>
  <sheetViews>
    <sheetView topLeftCell="AC1" workbookViewId="0">
      <selection activeCell="AF29" sqref="AF29"/>
    </sheetView>
  </sheetViews>
  <sheetFormatPr defaultColWidth="14.42578125" defaultRowHeight="15" customHeight="1"/>
  <cols>
    <col min="1" max="6" width="14.42578125" customWidth="1"/>
    <col min="7" max="7" width="106.140625" customWidth="1"/>
    <col min="8" max="8" width="17.140625" customWidth="1"/>
    <col min="23" max="23" width="164" customWidth="1"/>
    <col min="29" max="29" width="47" customWidth="1"/>
    <col min="30" max="30" width="144.28515625" customWidth="1"/>
  </cols>
  <sheetData>
    <row r="1" spans="1:35" ht="15.75" customHeight="1">
      <c r="A1" s="1" t="s">
        <v>2</v>
      </c>
      <c r="B1" s="1" t="s">
        <v>3</v>
      </c>
      <c r="C1" s="1" t="s">
        <v>4</v>
      </c>
      <c r="D1" s="1" t="s">
        <v>5</v>
      </c>
      <c r="E1" s="1" t="s">
        <v>6</v>
      </c>
      <c r="F1" s="1" t="s">
        <v>7</v>
      </c>
      <c r="G1" s="1" t="s">
        <v>8</v>
      </c>
      <c r="H1" s="1" t="s">
        <v>9</v>
      </c>
      <c r="I1" s="1" t="s">
        <v>10</v>
      </c>
      <c r="J1" s="1" t="s">
        <v>11</v>
      </c>
      <c r="K1" s="1" t="s">
        <v>12</v>
      </c>
      <c r="L1" s="1" t="s">
        <v>13</v>
      </c>
      <c r="M1" s="1" t="s">
        <v>14</v>
      </c>
      <c r="N1" s="1" t="s">
        <v>15</v>
      </c>
      <c r="O1" s="1" t="s">
        <v>16</v>
      </c>
      <c r="P1" s="1" t="s">
        <v>17</v>
      </c>
      <c r="Q1" s="1" t="s">
        <v>18</v>
      </c>
      <c r="R1" s="1" t="s">
        <v>19</v>
      </c>
      <c r="S1" s="1" t="s">
        <v>20</v>
      </c>
      <c r="T1" s="1" t="s">
        <v>21</v>
      </c>
      <c r="U1" s="1" t="s">
        <v>22</v>
      </c>
      <c r="V1" s="1" t="s">
        <v>23</v>
      </c>
      <c r="W1" s="2" t="s">
        <v>24</v>
      </c>
      <c r="Z1" s="1" t="s">
        <v>12</v>
      </c>
      <c r="AB1" s="3" t="s">
        <v>3</v>
      </c>
      <c r="AC1" s="3" t="s">
        <v>4</v>
      </c>
      <c r="AD1" s="4" t="s">
        <v>25</v>
      </c>
    </row>
    <row r="2" spans="1:35" ht="15.75" customHeight="1">
      <c r="A2" s="5" t="s">
        <v>26</v>
      </c>
      <c r="B2" s="5" t="s">
        <v>26</v>
      </c>
      <c r="C2" s="5" t="s">
        <v>26</v>
      </c>
      <c r="D2" s="5" t="s">
        <v>26</v>
      </c>
      <c r="E2" s="5" t="s">
        <v>26</v>
      </c>
      <c r="F2" s="5" t="s">
        <v>26</v>
      </c>
      <c r="G2" s="5" t="s">
        <v>26</v>
      </c>
      <c r="H2" s="5" t="s">
        <v>26</v>
      </c>
      <c r="I2" s="5" t="s">
        <v>26</v>
      </c>
      <c r="J2" s="5" t="s">
        <v>26</v>
      </c>
      <c r="K2" s="5" t="s">
        <v>26</v>
      </c>
      <c r="L2" s="5" t="s">
        <v>26</v>
      </c>
      <c r="M2" s="5" t="s">
        <v>26</v>
      </c>
      <c r="N2" s="5" t="s">
        <v>26</v>
      </c>
      <c r="O2" s="5" t="s">
        <v>26</v>
      </c>
      <c r="P2" s="5">
        <v>25.414999999999999</v>
      </c>
      <c r="Q2" s="5" t="s">
        <v>26</v>
      </c>
      <c r="R2" s="5" t="s">
        <v>26</v>
      </c>
      <c r="S2" s="5" t="s">
        <v>27</v>
      </c>
      <c r="T2" s="5" t="s">
        <v>27</v>
      </c>
      <c r="U2" s="5" t="s">
        <v>27</v>
      </c>
      <c r="V2" s="5" t="s">
        <v>27</v>
      </c>
      <c r="W2" s="5" t="s">
        <v>26</v>
      </c>
      <c r="X2" s="6" t="s">
        <v>28</v>
      </c>
      <c r="Y2" s="6" t="s">
        <v>29</v>
      </c>
      <c r="Z2" s="5" t="s">
        <v>26</v>
      </c>
      <c r="AB2" s="7" t="s">
        <v>26</v>
      </c>
      <c r="AC2" s="7" t="s">
        <v>26</v>
      </c>
      <c r="AD2" s="8" t="s">
        <v>26</v>
      </c>
      <c r="AF2" s="228" t="s">
        <v>994</v>
      </c>
      <c r="AH2" s="228" t="s">
        <v>995</v>
      </c>
    </row>
    <row r="3" spans="1:35" ht="15.75" customHeight="1">
      <c r="A3" s="242" t="s">
        <v>48</v>
      </c>
      <c r="B3" t="s">
        <v>31</v>
      </c>
      <c r="C3" t="s">
        <v>31</v>
      </c>
      <c r="D3" s="5" t="s">
        <v>32</v>
      </c>
      <c r="E3" s="5" t="s">
        <v>33</v>
      </c>
      <c r="F3" s="5" t="s">
        <v>34</v>
      </c>
      <c r="G3" s="9" t="s">
        <v>35</v>
      </c>
      <c r="H3" s="10" t="s">
        <v>36</v>
      </c>
      <c r="I3" s="5" t="s">
        <v>37</v>
      </c>
      <c r="J3" s="5" t="s">
        <v>38</v>
      </c>
      <c r="K3" s="5" t="s">
        <v>39</v>
      </c>
      <c r="L3" s="5" t="s">
        <v>40</v>
      </c>
      <c r="M3" s="5" t="s">
        <v>41</v>
      </c>
      <c r="N3" s="5" t="s">
        <v>42</v>
      </c>
      <c r="O3" s="5" t="s">
        <v>43</v>
      </c>
      <c r="Q3" s="5" t="s">
        <v>44</v>
      </c>
      <c r="R3" s="5" t="s">
        <v>45</v>
      </c>
      <c r="S3" s="5">
        <v>1</v>
      </c>
      <c r="T3" s="5">
        <v>1</v>
      </c>
      <c r="U3" s="5">
        <v>2020</v>
      </c>
      <c r="V3" s="5">
        <v>2019</v>
      </c>
      <c r="W3" s="11" t="s">
        <v>46</v>
      </c>
      <c r="X3" s="6" t="s">
        <v>32</v>
      </c>
      <c r="Y3" s="6"/>
      <c r="Z3" s="5" t="s">
        <v>47</v>
      </c>
      <c r="AA3" s="5"/>
      <c r="AB3" s="7" t="s">
        <v>31</v>
      </c>
      <c r="AC3" s="7" t="s">
        <v>31</v>
      </c>
      <c r="AD3" s="12" t="s">
        <v>1079</v>
      </c>
      <c r="AE3" s="5"/>
      <c r="AF3" s="242" t="s">
        <v>993</v>
      </c>
      <c r="AG3" s="228" t="s">
        <v>29</v>
      </c>
      <c r="AH3" s="228" t="s">
        <v>28</v>
      </c>
      <c r="AI3" s="228" t="s">
        <v>29</v>
      </c>
    </row>
    <row r="4" spans="1:35" ht="15.75" customHeight="1">
      <c r="A4" s="242" t="s">
        <v>30</v>
      </c>
      <c r="B4" t="s">
        <v>49</v>
      </c>
      <c r="C4" t="s">
        <v>49</v>
      </c>
      <c r="D4" s="5" t="s">
        <v>50</v>
      </c>
      <c r="E4" s="5" t="s">
        <v>51</v>
      </c>
      <c r="F4" s="5" t="s">
        <v>52</v>
      </c>
      <c r="G4" s="9" t="s">
        <v>53</v>
      </c>
      <c r="H4" s="10" t="s">
        <v>54</v>
      </c>
      <c r="J4" s="5" t="s">
        <v>55</v>
      </c>
      <c r="K4" s="5" t="s">
        <v>56</v>
      </c>
      <c r="L4" s="5" t="s">
        <v>57</v>
      </c>
      <c r="M4" s="5" t="s">
        <v>58</v>
      </c>
      <c r="N4" s="5" t="s">
        <v>59</v>
      </c>
      <c r="O4" s="5" t="s">
        <v>60</v>
      </c>
      <c r="Q4" s="5" t="s">
        <v>61</v>
      </c>
      <c r="R4" s="5" t="s">
        <v>62</v>
      </c>
      <c r="S4" s="5">
        <v>2</v>
      </c>
      <c r="T4" s="5">
        <v>2</v>
      </c>
      <c r="U4" s="5">
        <v>2021</v>
      </c>
      <c r="V4" s="5"/>
      <c r="W4" s="11" t="s">
        <v>63</v>
      </c>
      <c r="X4" s="13">
        <f>IF('Finanční plán hl. uchazeč'!D12="MP - malý podnik",'Finanční plán hl. uchazeč'!G22,IF('Finanční plán hl. uchazeč'!D12="SP - střední podnik",'Finanční plán hl. uchazeč'!G23,IF('Finanční plán hl. uchazeč'!D12="VP - velký podnik",'Finanční plán hl. uchazeč'!G24,'Finanční plán hl. uchazeč'!G25)))</f>
        <v>1</v>
      </c>
      <c r="Y4" s="13">
        <f>IF(FP_HÚ="MP - malý podnik",'Finanční plán hl. uchazeč'!H22,IF(FP_HÚ="SP - střední podnik",'Finanční plán hl. uchazeč'!H23,IF(FP_HÚ="VP - velký podnik",'Finanční plán hl. uchazeč'!H24,'Finanční plán hl. uchazeč'!H25)))</f>
        <v>1</v>
      </c>
      <c r="Z4" s="5" t="s">
        <v>65</v>
      </c>
      <c r="AA4" s="5"/>
      <c r="AB4" s="7" t="s">
        <v>49</v>
      </c>
      <c r="AC4" s="7" t="s">
        <v>49</v>
      </c>
      <c r="AD4" s="12" t="s">
        <v>1080</v>
      </c>
      <c r="AE4" s="5"/>
      <c r="AF4" s="5"/>
    </row>
    <row r="5" spans="1:35" ht="15.75" customHeight="1">
      <c r="B5" t="s">
        <v>66</v>
      </c>
      <c r="C5" t="s">
        <v>66</v>
      </c>
      <c r="G5" s="9" t="s">
        <v>67</v>
      </c>
      <c r="H5" s="10" t="s">
        <v>68</v>
      </c>
      <c r="I5" s="5"/>
      <c r="K5" s="5" t="s">
        <v>69</v>
      </c>
      <c r="L5" s="5" t="s">
        <v>70</v>
      </c>
      <c r="O5" s="5" t="s">
        <v>71</v>
      </c>
      <c r="Q5" s="5" t="s">
        <v>72</v>
      </c>
      <c r="R5" s="5" t="s">
        <v>73</v>
      </c>
      <c r="S5" s="5">
        <v>3</v>
      </c>
      <c r="T5" s="5">
        <v>3</v>
      </c>
      <c r="U5" s="5">
        <v>2022</v>
      </c>
      <c r="V5" s="5"/>
      <c r="W5" s="11" t="s">
        <v>1158</v>
      </c>
      <c r="X5" s="6" t="s">
        <v>50</v>
      </c>
      <c r="Y5" s="6"/>
      <c r="Z5" s="5" t="s">
        <v>74</v>
      </c>
      <c r="AA5" s="5"/>
      <c r="AB5" s="7" t="s">
        <v>66</v>
      </c>
      <c r="AC5" s="14" t="s">
        <v>66</v>
      </c>
      <c r="AD5" s="12" t="s">
        <v>1081</v>
      </c>
      <c r="AE5" s="5"/>
      <c r="AF5" s="242" t="s">
        <v>32</v>
      </c>
    </row>
    <row r="6" spans="1:35" ht="15.75" customHeight="1">
      <c r="B6" t="s">
        <v>75</v>
      </c>
      <c r="C6" t="s">
        <v>75</v>
      </c>
      <c r="G6" s="9" t="s">
        <v>76</v>
      </c>
      <c r="H6" s="10" t="s">
        <v>77</v>
      </c>
      <c r="K6" s="5" t="s">
        <v>78</v>
      </c>
      <c r="L6" s="5" t="s">
        <v>79</v>
      </c>
      <c r="O6" s="5" t="s">
        <v>80</v>
      </c>
      <c r="Q6" s="5" t="s">
        <v>81</v>
      </c>
      <c r="R6" s="5" t="s">
        <v>82</v>
      </c>
      <c r="S6" s="5">
        <v>4</v>
      </c>
      <c r="T6" s="5">
        <v>4</v>
      </c>
      <c r="U6" s="5"/>
      <c r="V6" s="5"/>
      <c r="W6" s="11" t="s">
        <v>1159</v>
      </c>
      <c r="X6" s="15">
        <f>IF(FP_HÚ="MP - malý podnik",'Finanční plán hl. uchazeč'!E22,IF(FP_HÚ="SP - střední podnik",'Finanční plán hl. uchazeč'!E23,IF(FP_HÚ="VP - velký podnik",'Finanční plán hl. uchazeč'!E24,'Finanční plán hl. uchazeč'!E25)))</f>
        <v>1</v>
      </c>
      <c r="Y6" s="15">
        <f>IF(FP_HÚ="MP - malý podnik",'Finanční plán hl. uchazeč'!F22,IF(FP_HÚ="SP - střední podnik",'Finanční plán hl. uchazeč'!F23,IF(FP_HÚ="VP - velký podnik",'Finanční plán hl. uchazeč'!F24,'Finanční plán hl. uchazeč'!F25)))</f>
        <v>1</v>
      </c>
      <c r="Z6" s="5" t="s">
        <v>83</v>
      </c>
      <c r="AA6" s="5"/>
      <c r="AB6" s="7" t="s">
        <v>75</v>
      </c>
      <c r="AC6" s="14" t="s">
        <v>75</v>
      </c>
      <c r="AD6" s="12" t="s">
        <v>1082</v>
      </c>
      <c r="AE6" s="5"/>
      <c r="AF6" s="5">
        <f>IF(FP_DU="MP - malý podnik",'Finanční plán d. účastníka 1'!G22,IF(FP_DU="SP - střední podnik",'Finanční plán d. účastníka 1'!G23,IF(FP_DU="VP - velký podnik",'Finanční plán d. účastníka 1'!G24,'Finanční plán d. účastníka 1'!G25)))</f>
        <v>1</v>
      </c>
      <c r="AG6">
        <f>IF(FP_DU="MP - malý podnik",'Finanční plán d. účastníka 1'!H22,IF(FP_DU="SP - střední podnik",'Finanční plán d. účastníka 1'!H23,IF(FP_DU="VP - velký podnik",'Finanční plán d. účastníka 1'!H24,'Finanční plán d. účastníka 1'!H25)))</f>
        <v>1</v>
      </c>
      <c r="AH6">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row>
    <row r="7" spans="1:35" ht="15.75" customHeight="1">
      <c r="B7" t="s">
        <v>85</v>
      </c>
      <c r="C7" t="s">
        <v>85</v>
      </c>
      <c r="G7" s="9" t="s">
        <v>86</v>
      </c>
      <c r="H7" s="10" t="s">
        <v>87</v>
      </c>
      <c r="J7" s="228" t="s">
        <v>26</v>
      </c>
      <c r="O7" s="5" t="s">
        <v>88</v>
      </c>
      <c r="Q7" s="5" t="s">
        <v>89</v>
      </c>
      <c r="R7" s="5" t="s">
        <v>90</v>
      </c>
      <c r="S7" s="5">
        <v>5</v>
      </c>
      <c r="T7" s="5">
        <v>5</v>
      </c>
      <c r="U7" s="5"/>
      <c r="V7" s="5"/>
      <c r="W7" s="11" t="s">
        <v>1160</v>
      </c>
      <c r="X7" s="6"/>
      <c r="Y7" s="6"/>
      <c r="Z7" s="5"/>
      <c r="AA7" s="5"/>
      <c r="AB7" s="7" t="s">
        <v>85</v>
      </c>
      <c r="AC7" s="14" t="s">
        <v>85</v>
      </c>
      <c r="AD7" s="12" t="s">
        <v>1083</v>
      </c>
      <c r="AE7" s="5"/>
      <c r="AF7" s="242" t="s">
        <v>50</v>
      </c>
    </row>
    <row r="8" spans="1:35" ht="15.75" customHeight="1">
      <c r="B8" t="s">
        <v>91</v>
      </c>
      <c r="C8" t="s">
        <v>91</v>
      </c>
      <c r="G8" s="9" t="s">
        <v>92</v>
      </c>
      <c r="H8" s="10" t="s">
        <v>93</v>
      </c>
      <c r="J8" t="s">
        <v>811</v>
      </c>
      <c r="K8" s="98"/>
      <c r="O8" s="5" t="s">
        <v>94</v>
      </c>
      <c r="Q8" s="5" t="s">
        <v>95</v>
      </c>
      <c r="R8" s="5" t="s">
        <v>96</v>
      </c>
      <c r="S8" s="5"/>
      <c r="T8" s="5">
        <v>6</v>
      </c>
      <c r="U8" s="5"/>
      <c r="V8" s="5"/>
      <c r="W8" s="11" t="s">
        <v>1161</v>
      </c>
      <c r="X8" s="6"/>
      <c r="Y8" s="238" t="s">
        <v>989</v>
      </c>
      <c r="Z8" s="5"/>
      <c r="AA8" s="5"/>
      <c r="AB8" s="7" t="s">
        <v>91</v>
      </c>
      <c r="AC8" s="14" t="s">
        <v>91</v>
      </c>
      <c r="AD8" s="12" t="s">
        <v>1084</v>
      </c>
      <c r="AE8" s="5"/>
      <c r="AF8" s="5">
        <f>IF(FP_DU="MP - malý podnik",'Finanční plán d. účastníka 1'!E22,IF(FP_DU="SP - střední podnik",'Finanční plán d. účastníka 1'!E23,IF(FP_DU="VP - velký podnik",'Finanční plán d. účastníka 1'!E24,'Finanční plán d. účastníka 1'!E25)))</f>
        <v>1</v>
      </c>
      <c r="AG8">
        <f>IF(FP_DU="MP - malý podnik",'Finanční plán d. účastníka 1'!F22,IF(FP_DU="SP - střední podnik",'Finanční plán d. účastníka 1'!F23,IF(FP_DU="VP - velký podnik",'Finanční plán d. účastníka 1'!F24,'Finanční plán d. účastníka 1'!F25)))</f>
        <v>1</v>
      </c>
      <c r="AH8">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row>
    <row r="9" spans="1:35" ht="15.75" customHeight="1">
      <c r="B9" t="s">
        <v>97</v>
      </c>
      <c r="C9" t="s">
        <v>97</v>
      </c>
      <c r="G9" s="9" t="s">
        <v>98</v>
      </c>
      <c r="H9" s="10" t="s">
        <v>99</v>
      </c>
      <c r="J9" t="s">
        <v>812</v>
      </c>
      <c r="K9" s="98"/>
      <c r="Q9" s="5" t="s">
        <v>100</v>
      </c>
      <c r="R9" s="5" t="s">
        <v>101</v>
      </c>
      <c r="S9" s="5"/>
      <c r="T9" s="5">
        <v>7</v>
      </c>
      <c r="U9" s="5"/>
      <c r="V9" s="5"/>
      <c r="W9" s="11" t="s">
        <v>1162</v>
      </c>
      <c r="X9" s="6"/>
      <c r="Y9" s="234">
        <f>'Hlavní uchazeč'!D15</f>
        <v>0</v>
      </c>
      <c r="Z9" s="5"/>
      <c r="AA9" s="5"/>
      <c r="AB9" s="7" t="s">
        <v>97</v>
      </c>
      <c r="AC9" s="14" t="s">
        <v>97</v>
      </c>
      <c r="AD9" s="12" t="s">
        <v>1085</v>
      </c>
      <c r="AE9" s="5"/>
      <c r="AF9" s="5"/>
    </row>
    <row r="10" spans="1:35" ht="15.75" customHeight="1">
      <c r="B10" t="s">
        <v>102</v>
      </c>
      <c r="C10" t="s">
        <v>102</v>
      </c>
      <c r="G10" s="9" t="s">
        <v>103</v>
      </c>
      <c r="H10" s="10" t="s">
        <v>104</v>
      </c>
      <c r="J10" t="s">
        <v>813</v>
      </c>
      <c r="K10" s="98"/>
      <c r="Q10" s="5" t="s">
        <v>105</v>
      </c>
      <c r="R10" s="5" t="s">
        <v>106</v>
      </c>
      <c r="S10" s="5"/>
      <c r="T10" s="5">
        <v>8</v>
      </c>
      <c r="U10" s="5"/>
      <c r="V10" s="5"/>
      <c r="W10" s="11" t="s">
        <v>107</v>
      </c>
      <c r="X10" s="6"/>
      <c r="Y10" s="237">
        <f>'Další účastník 1'!D15</f>
        <v>0</v>
      </c>
      <c r="Z10" s="5" t="s">
        <v>26</v>
      </c>
      <c r="AA10" s="5"/>
      <c r="AB10" s="7" t="s">
        <v>102</v>
      </c>
      <c r="AC10" s="7" t="s">
        <v>102</v>
      </c>
      <c r="AD10" s="12" t="s">
        <v>1086</v>
      </c>
      <c r="AE10" s="5"/>
      <c r="AF10" s="1" t="s">
        <v>1163</v>
      </c>
    </row>
    <row r="11" spans="1:35" ht="15.75" customHeight="1">
      <c r="B11" t="s">
        <v>108</v>
      </c>
      <c r="C11" t="s">
        <v>108</v>
      </c>
      <c r="G11" s="9" t="s">
        <v>109</v>
      </c>
      <c r="H11" s="10" t="s">
        <v>110</v>
      </c>
      <c r="J11" t="s">
        <v>814</v>
      </c>
      <c r="K11" s="98"/>
      <c r="Q11" s="5" t="s">
        <v>111</v>
      </c>
      <c r="R11" s="5" t="s">
        <v>112</v>
      </c>
      <c r="S11" s="5"/>
      <c r="T11" s="5">
        <v>9</v>
      </c>
      <c r="U11" s="5"/>
      <c r="V11" s="5"/>
      <c r="W11" s="11" t="s">
        <v>113</v>
      </c>
      <c r="X11" s="236"/>
      <c r="Y11" s="237">
        <f>'Další účastník 2'!D15</f>
        <v>0</v>
      </c>
      <c r="Z11" s="5" t="s">
        <v>32</v>
      </c>
      <c r="AA11" s="5"/>
      <c r="AB11" s="7" t="s">
        <v>108</v>
      </c>
      <c r="AC11" s="7" t="s">
        <v>108</v>
      </c>
      <c r="AD11" s="12" t="s">
        <v>1087</v>
      </c>
      <c r="AE11" s="5"/>
      <c r="AF11" s="10" t="s">
        <v>1164</v>
      </c>
    </row>
    <row r="12" spans="1:35" ht="15.75" customHeight="1">
      <c r="B12" t="s">
        <v>114</v>
      </c>
      <c r="C12" t="s">
        <v>114</v>
      </c>
      <c r="G12" s="9" t="s">
        <v>115</v>
      </c>
      <c r="H12" s="10" t="s">
        <v>116</v>
      </c>
      <c r="J12" t="s">
        <v>815</v>
      </c>
      <c r="K12" s="98"/>
      <c r="M12" s="228" t="s">
        <v>1041</v>
      </c>
      <c r="Q12" s="5" t="s">
        <v>117</v>
      </c>
      <c r="R12" s="5" t="s">
        <v>118</v>
      </c>
      <c r="S12" s="5"/>
      <c r="T12" s="5">
        <v>10</v>
      </c>
      <c r="U12" s="5"/>
      <c r="V12" s="5"/>
      <c r="W12" s="11" t="s">
        <v>119</v>
      </c>
      <c r="X12" s="235"/>
      <c r="Y12" s="17"/>
      <c r="Z12" s="5" t="s">
        <v>50</v>
      </c>
      <c r="AA12" s="5"/>
      <c r="AB12" s="7" t="s">
        <v>114</v>
      </c>
      <c r="AC12" s="14" t="s">
        <v>114</v>
      </c>
      <c r="AD12" s="647" t="s">
        <v>1088</v>
      </c>
      <c r="AE12" s="5"/>
      <c r="AF12" s="10" t="s">
        <v>110</v>
      </c>
    </row>
    <row r="13" spans="1:35" ht="15.75" customHeight="1">
      <c r="B13" t="s">
        <v>121</v>
      </c>
      <c r="C13" t="s">
        <v>121</v>
      </c>
      <c r="G13" s="9" t="s">
        <v>122</v>
      </c>
      <c r="H13" s="10" t="s">
        <v>123</v>
      </c>
      <c r="J13" s="228" t="s">
        <v>816</v>
      </c>
      <c r="K13" s="98"/>
      <c r="M13">
        <v>1</v>
      </c>
      <c r="Q13" s="5" t="s">
        <v>124</v>
      </c>
      <c r="R13" s="5" t="s">
        <v>125</v>
      </c>
      <c r="S13" s="5"/>
      <c r="T13" s="5">
        <v>11</v>
      </c>
      <c r="U13" s="5"/>
      <c r="V13" s="5"/>
      <c r="W13" s="11" t="s">
        <v>126</v>
      </c>
      <c r="X13" s="238" t="s">
        <v>990</v>
      </c>
      <c r="Y13" s="6"/>
      <c r="Z13" s="5"/>
      <c r="AA13" s="5"/>
      <c r="AB13" s="7" t="s">
        <v>121</v>
      </c>
      <c r="AC13" s="14" t="s">
        <v>121</v>
      </c>
      <c r="AD13" s="12" t="s">
        <v>1089</v>
      </c>
      <c r="AE13" s="5"/>
      <c r="AF13" s="10" t="s">
        <v>116</v>
      </c>
    </row>
    <row r="14" spans="1:35" ht="15.75" customHeight="1">
      <c r="B14" t="s">
        <v>128</v>
      </c>
      <c r="C14" t="s">
        <v>128</v>
      </c>
      <c r="G14" s="9" t="s">
        <v>129</v>
      </c>
      <c r="H14" s="5">
        <v>0</v>
      </c>
      <c r="K14" s="98"/>
      <c r="M14">
        <v>2</v>
      </c>
      <c r="Q14" s="5" t="s">
        <v>130</v>
      </c>
      <c r="R14" s="5" t="s">
        <v>131</v>
      </c>
      <c r="S14" s="5"/>
      <c r="T14" s="5">
        <v>12</v>
      </c>
      <c r="U14" s="5"/>
      <c r="V14" s="5"/>
      <c r="W14" s="11" t="s">
        <v>132</v>
      </c>
      <c r="X14" s="17" t="str">
        <f>'Hlavní uchazeč'!D19</f>
        <v>Vyberte možnost:</v>
      </c>
      <c r="Y14" s="17"/>
      <c r="Z14" s="5"/>
      <c r="AA14" s="5"/>
      <c r="AB14" s="7" t="s">
        <v>128</v>
      </c>
      <c r="AC14" s="14" t="s">
        <v>128</v>
      </c>
      <c r="AD14" s="647" t="s">
        <v>1090</v>
      </c>
      <c r="AE14" s="5"/>
      <c r="AF14" s="10" t="s">
        <v>54</v>
      </c>
    </row>
    <row r="15" spans="1:35" ht="15.75" customHeight="1">
      <c r="B15" t="s">
        <v>133</v>
      </c>
      <c r="C15" t="s">
        <v>133</v>
      </c>
      <c r="G15" s="9" t="s">
        <v>134</v>
      </c>
      <c r="H15" s="10" t="s">
        <v>135</v>
      </c>
      <c r="K15" s="98"/>
      <c r="M15" s="98">
        <v>3</v>
      </c>
      <c r="Q15" s="5" t="s">
        <v>136</v>
      </c>
      <c r="R15" s="5" t="s">
        <v>137</v>
      </c>
      <c r="S15" s="5"/>
      <c r="T15" s="5"/>
      <c r="U15" s="5"/>
      <c r="V15" s="5"/>
      <c r="W15" s="11" t="s">
        <v>138</v>
      </c>
      <c r="X15" s="6" t="str">
        <f>'Další účastník 1'!D19</f>
        <v>Vyberte možnost:</v>
      </c>
      <c r="Y15" s="6"/>
      <c r="Z15" s="5" t="s">
        <v>26</v>
      </c>
      <c r="AA15" s="5"/>
      <c r="AB15" s="7" t="s">
        <v>133</v>
      </c>
      <c r="AC15" s="14" t="s">
        <v>133</v>
      </c>
      <c r="AD15" s="12" t="s">
        <v>1091</v>
      </c>
      <c r="AE15" s="5"/>
      <c r="AF15" s="10" t="s">
        <v>68</v>
      </c>
    </row>
    <row r="16" spans="1:35" ht="15.75" customHeight="1">
      <c r="B16" t="s">
        <v>139</v>
      </c>
      <c r="C16" t="s">
        <v>139</v>
      </c>
      <c r="G16" s="9" t="s">
        <v>140</v>
      </c>
      <c r="H16" s="10" t="s">
        <v>141</v>
      </c>
      <c r="J16" s="228" t="s">
        <v>1027</v>
      </c>
      <c r="K16" s="98"/>
      <c r="L16" s="228"/>
      <c r="M16" s="98">
        <v>4</v>
      </c>
      <c r="Q16" s="5" t="s">
        <v>142</v>
      </c>
      <c r="R16" s="5" t="s">
        <v>143</v>
      </c>
      <c r="S16" s="5"/>
      <c r="T16" s="5"/>
      <c r="U16" s="5"/>
      <c r="V16" s="5"/>
      <c r="W16" s="11" t="s">
        <v>144</v>
      </c>
      <c r="X16" s="6" t="str">
        <f>'Další účastník 2'!D19</f>
        <v>Vyberte možnost:</v>
      </c>
      <c r="Y16" s="6"/>
      <c r="Z16" s="5" t="s">
        <v>145</v>
      </c>
      <c r="AA16" s="5"/>
      <c r="AB16" s="7" t="s">
        <v>139</v>
      </c>
      <c r="AC16" s="14" t="s">
        <v>139</v>
      </c>
      <c r="AD16" s="12" t="s">
        <v>1092</v>
      </c>
      <c r="AE16" s="5"/>
      <c r="AF16" s="10" t="s">
        <v>248</v>
      </c>
    </row>
    <row r="17" spans="2:32" ht="15.75" customHeight="1">
      <c r="B17" t="s">
        <v>146</v>
      </c>
      <c r="C17" t="s">
        <v>146</v>
      </c>
      <c r="G17" s="9" t="s">
        <v>147</v>
      </c>
      <c r="H17" s="10" t="s">
        <v>148</v>
      </c>
      <c r="J17" s="228" t="s">
        <v>26</v>
      </c>
      <c r="M17" s="98">
        <v>5</v>
      </c>
      <c r="R17" s="5" t="s">
        <v>149</v>
      </c>
      <c r="S17" s="5"/>
      <c r="T17" s="5"/>
      <c r="U17" s="5"/>
      <c r="V17" s="5"/>
      <c r="W17" s="11" t="s">
        <v>150</v>
      </c>
      <c r="X17" s="6"/>
      <c r="Y17" s="6"/>
      <c r="Z17" s="242" t="s">
        <v>1005</v>
      </c>
      <c r="AA17" s="5"/>
      <c r="AB17" s="7" t="s">
        <v>146</v>
      </c>
      <c r="AC17" s="14" t="s">
        <v>146</v>
      </c>
      <c r="AD17" s="12" t="s">
        <v>1093</v>
      </c>
      <c r="AE17" s="5"/>
      <c r="AF17" s="10" t="s">
        <v>36</v>
      </c>
    </row>
    <row r="18" spans="2:32" ht="15.75" customHeight="1">
      <c r="B18" t="s">
        <v>151</v>
      </c>
      <c r="C18" t="s">
        <v>151</v>
      </c>
      <c r="G18" s="9" t="s">
        <v>152</v>
      </c>
      <c r="H18" s="10" t="s">
        <v>153</v>
      </c>
      <c r="J18">
        <v>1</v>
      </c>
      <c r="M18" s="98">
        <v>6</v>
      </c>
      <c r="R18" s="5" t="s">
        <v>154</v>
      </c>
      <c r="S18" s="5"/>
      <c r="T18" s="5"/>
      <c r="U18" s="5"/>
      <c r="V18" s="5"/>
      <c r="W18" s="11" t="s">
        <v>155</v>
      </c>
      <c r="X18" s="6"/>
      <c r="Y18" s="6"/>
      <c r="Z18" s="5"/>
      <c r="AA18" s="5"/>
      <c r="AB18" s="7" t="s">
        <v>151</v>
      </c>
      <c r="AC18" s="14" t="s">
        <v>151</v>
      </c>
      <c r="AD18" s="12" t="s">
        <v>1094</v>
      </c>
      <c r="AE18" s="5"/>
      <c r="AF18" s="10" t="s">
        <v>123</v>
      </c>
    </row>
    <row r="19" spans="2:32" ht="15.75" customHeight="1">
      <c r="B19" t="s">
        <v>156</v>
      </c>
      <c r="C19" t="s">
        <v>156</v>
      </c>
      <c r="G19" s="9" t="s">
        <v>157</v>
      </c>
      <c r="H19" s="10" t="s">
        <v>158</v>
      </c>
      <c r="J19">
        <v>2</v>
      </c>
      <c r="M19" s="98">
        <v>7</v>
      </c>
      <c r="R19" s="5" t="s">
        <v>159</v>
      </c>
      <c r="S19" s="5"/>
      <c r="T19" s="5"/>
      <c r="U19" s="5"/>
      <c r="V19" s="5"/>
      <c r="W19" s="11" t="s">
        <v>160</v>
      </c>
      <c r="X19" s="17"/>
      <c r="Y19" s="17"/>
      <c r="Z19" s="5"/>
      <c r="AA19" s="5"/>
      <c r="AB19" s="7" t="s">
        <v>156</v>
      </c>
      <c r="AC19" s="14" t="s">
        <v>156</v>
      </c>
      <c r="AD19" s="12" t="s">
        <v>1095</v>
      </c>
      <c r="AE19" s="5"/>
      <c r="AF19" s="10" t="s">
        <v>104</v>
      </c>
    </row>
    <row r="20" spans="2:32" ht="15.75" customHeight="1">
      <c r="B20" t="s">
        <v>161</v>
      </c>
      <c r="C20" t="s">
        <v>161</v>
      </c>
      <c r="G20" s="9" t="s">
        <v>162</v>
      </c>
      <c r="H20" s="10" t="s">
        <v>110</v>
      </c>
      <c r="J20">
        <v>3</v>
      </c>
      <c r="M20" s="98">
        <v>8</v>
      </c>
      <c r="R20" s="5" t="s">
        <v>163</v>
      </c>
      <c r="S20" s="5"/>
      <c r="T20" s="5"/>
      <c r="U20" s="5"/>
      <c r="V20" s="5"/>
      <c r="W20" s="11" t="s">
        <v>164</v>
      </c>
      <c r="X20" s="6"/>
      <c r="Y20" s="6"/>
      <c r="Z20" s="5"/>
      <c r="AA20" s="5"/>
      <c r="AB20" s="7" t="s">
        <v>161</v>
      </c>
      <c r="AC20" s="14" t="s">
        <v>161</v>
      </c>
      <c r="AD20" s="12" t="s">
        <v>1096</v>
      </c>
      <c r="AE20" s="5"/>
      <c r="AF20" s="10" t="s">
        <v>1192</v>
      </c>
    </row>
    <row r="21" spans="2:32" ht="15.75" customHeight="1">
      <c r="B21" t="s">
        <v>165</v>
      </c>
      <c r="C21" t="s">
        <v>165</v>
      </c>
      <c r="G21" s="9" t="s">
        <v>166</v>
      </c>
      <c r="H21" s="10" t="s">
        <v>116</v>
      </c>
      <c r="M21" s="98">
        <v>9</v>
      </c>
      <c r="R21" s="5" t="s">
        <v>167</v>
      </c>
      <c r="S21" s="5"/>
      <c r="T21" s="5"/>
      <c r="U21" s="5"/>
      <c r="V21" s="5"/>
      <c r="W21" s="11" t="s">
        <v>168</v>
      </c>
      <c r="X21" s="17"/>
      <c r="Y21" s="17"/>
      <c r="Z21" s="5"/>
      <c r="AA21" s="5"/>
      <c r="AB21" s="7" t="s">
        <v>165</v>
      </c>
      <c r="AC21" s="14" t="s">
        <v>165</v>
      </c>
      <c r="AD21" s="12" t="s">
        <v>1097</v>
      </c>
      <c r="AE21" s="5"/>
      <c r="AF21" s="10" t="s">
        <v>274</v>
      </c>
    </row>
    <row r="22" spans="2:32" ht="15.75" customHeight="1">
      <c r="B22" t="s">
        <v>169</v>
      </c>
      <c r="C22" t="s">
        <v>169</v>
      </c>
      <c r="G22" s="9" t="s">
        <v>170</v>
      </c>
      <c r="H22" s="10" t="s">
        <v>54</v>
      </c>
      <c r="R22" s="5" t="s">
        <v>171</v>
      </c>
      <c r="S22" s="5"/>
      <c r="T22" s="5"/>
      <c r="U22" s="5"/>
      <c r="V22" s="5"/>
      <c r="W22" s="11" t="s">
        <v>172</v>
      </c>
      <c r="X22" s="5"/>
      <c r="Y22" s="5" t="s">
        <v>26</v>
      </c>
      <c r="Z22" s="5"/>
      <c r="AA22" s="5"/>
      <c r="AB22" s="7" t="s">
        <v>169</v>
      </c>
      <c r="AC22" s="14" t="s">
        <v>169</v>
      </c>
      <c r="AD22" s="12" t="s">
        <v>1098</v>
      </c>
      <c r="AE22" s="5"/>
      <c r="AF22" s="10" t="s">
        <v>77</v>
      </c>
    </row>
    <row r="23" spans="2:32" ht="15.75" customHeight="1">
      <c r="B23" t="s">
        <v>173</v>
      </c>
      <c r="C23" t="s">
        <v>173</v>
      </c>
      <c r="G23" s="9" t="s">
        <v>174</v>
      </c>
      <c r="H23" s="10" t="s">
        <v>68</v>
      </c>
      <c r="R23" s="5" t="s">
        <v>175</v>
      </c>
      <c r="S23" s="5"/>
      <c r="T23" s="5"/>
      <c r="U23" s="5"/>
      <c r="V23" s="5"/>
      <c r="W23" s="11" t="s">
        <v>176</v>
      </c>
      <c r="X23" s="5"/>
      <c r="Y23" s="18" t="s">
        <v>177</v>
      </c>
      <c r="Z23" s="5"/>
      <c r="AA23" s="5"/>
      <c r="AB23" s="7" t="s">
        <v>173</v>
      </c>
      <c r="AC23" s="14" t="s">
        <v>173</v>
      </c>
      <c r="AD23" s="12" t="s">
        <v>1099</v>
      </c>
      <c r="AE23" s="5"/>
      <c r="AF23" s="10" t="s">
        <v>87</v>
      </c>
    </row>
    <row r="24" spans="2:32" ht="15.75" customHeight="1">
      <c r="B24" t="s">
        <v>178</v>
      </c>
      <c r="C24" t="s">
        <v>178</v>
      </c>
      <c r="G24" s="9" t="s">
        <v>179</v>
      </c>
      <c r="H24" s="10" t="s">
        <v>180</v>
      </c>
      <c r="R24" s="5" t="s">
        <v>181</v>
      </c>
      <c r="S24" s="5"/>
      <c r="T24" s="5"/>
      <c r="U24" s="5"/>
      <c r="V24" s="5"/>
      <c r="W24" s="11" t="s">
        <v>182</v>
      </c>
      <c r="X24" s="5"/>
      <c r="Y24" s="22" t="s">
        <v>183</v>
      </c>
      <c r="Z24" s="5"/>
      <c r="AA24" s="5"/>
      <c r="AB24" s="7" t="s">
        <v>178</v>
      </c>
      <c r="AC24" s="14" t="s">
        <v>178</v>
      </c>
      <c r="AD24" s="12" t="s">
        <v>1100</v>
      </c>
      <c r="AE24" s="5"/>
      <c r="AF24" s="10"/>
    </row>
    <row r="25" spans="2:32" ht="15.75" customHeight="1">
      <c r="B25" t="s">
        <v>187</v>
      </c>
      <c r="C25" t="s">
        <v>187</v>
      </c>
      <c r="G25" s="9" t="s">
        <v>188</v>
      </c>
      <c r="H25" s="10" t="s">
        <v>189</v>
      </c>
      <c r="R25" s="5" t="s">
        <v>190</v>
      </c>
      <c r="S25" s="5"/>
      <c r="T25" s="5"/>
      <c r="U25" s="5"/>
      <c r="V25" s="5"/>
      <c r="W25" s="11" t="s">
        <v>191</v>
      </c>
      <c r="X25" s="5"/>
      <c r="Y25" s="22" t="s">
        <v>192</v>
      </c>
      <c r="Z25" s="5"/>
      <c r="AA25" s="5"/>
      <c r="AB25" s="7" t="s">
        <v>187</v>
      </c>
      <c r="AC25" s="14" t="s">
        <v>187</v>
      </c>
      <c r="AD25" s="12" t="s">
        <v>1101</v>
      </c>
      <c r="AE25" s="5"/>
      <c r="AF25" s="10"/>
    </row>
    <row r="26" spans="2:32" ht="15.75" customHeight="1">
      <c r="B26" t="s">
        <v>194</v>
      </c>
      <c r="C26" t="s">
        <v>194</v>
      </c>
      <c r="G26" s="9" t="s">
        <v>195</v>
      </c>
      <c r="H26" s="10" t="s">
        <v>196</v>
      </c>
      <c r="R26" s="5" t="s">
        <v>197</v>
      </c>
      <c r="S26" s="5"/>
      <c r="T26" s="5"/>
      <c r="U26" s="5"/>
      <c r="V26" s="5"/>
      <c r="W26" s="11" t="s">
        <v>199</v>
      </c>
      <c r="X26" s="5"/>
      <c r="Y26" s="5"/>
      <c r="Z26" s="5"/>
      <c r="AA26" s="5"/>
      <c r="AB26" s="7" t="s">
        <v>194</v>
      </c>
      <c r="AC26" s="14" t="s">
        <v>194</v>
      </c>
      <c r="AD26" s="12" t="s">
        <v>1102</v>
      </c>
      <c r="AE26" s="5"/>
      <c r="AF26" s="10"/>
    </row>
    <row r="27" spans="2:32" ht="15.75" customHeight="1">
      <c r="B27" t="s">
        <v>200</v>
      </c>
      <c r="C27" t="s">
        <v>200</v>
      </c>
      <c r="G27" s="9" t="s">
        <v>201</v>
      </c>
      <c r="H27" s="10" t="s">
        <v>202</v>
      </c>
      <c r="R27" s="5" t="s">
        <v>203</v>
      </c>
      <c r="S27" s="5"/>
      <c r="T27" s="5"/>
      <c r="U27" s="5"/>
      <c r="V27" s="5"/>
      <c r="W27" s="11" t="s">
        <v>204</v>
      </c>
      <c r="X27" s="5"/>
      <c r="Y27" s="5"/>
      <c r="Z27" s="5"/>
      <c r="AA27" s="5"/>
      <c r="AB27" s="7" t="s">
        <v>200</v>
      </c>
      <c r="AC27" s="14" t="s">
        <v>200</v>
      </c>
      <c r="AD27" s="12" t="s">
        <v>1103</v>
      </c>
      <c r="AE27" s="5"/>
      <c r="AF27" s="10"/>
    </row>
    <row r="28" spans="2:32" ht="15.75" customHeight="1">
      <c r="B28" t="s">
        <v>206</v>
      </c>
      <c r="C28" t="s">
        <v>206</v>
      </c>
      <c r="G28" s="9" t="s">
        <v>208</v>
      </c>
      <c r="H28" s="10" t="s">
        <v>209</v>
      </c>
      <c r="R28" s="5" t="s">
        <v>210</v>
      </c>
      <c r="S28" s="5"/>
      <c r="T28" s="5"/>
      <c r="U28" s="5"/>
      <c r="V28" s="5"/>
      <c r="W28" s="11" t="s">
        <v>211</v>
      </c>
      <c r="X28" s="5"/>
      <c r="Y28" s="5"/>
      <c r="Z28" s="5"/>
      <c r="AA28" s="5"/>
      <c r="AB28" s="7" t="s">
        <v>206</v>
      </c>
      <c r="AC28" s="14" t="s">
        <v>206</v>
      </c>
      <c r="AD28" s="12" t="s">
        <v>1104</v>
      </c>
      <c r="AE28" s="5"/>
      <c r="AF28" s="10"/>
    </row>
    <row r="29" spans="2:32" ht="15.75" customHeight="1">
      <c r="B29" t="s">
        <v>213</v>
      </c>
      <c r="C29" t="s">
        <v>213</v>
      </c>
      <c r="G29" s="9" t="s">
        <v>214</v>
      </c>
      <c r="H29" s="10" t="s">
        <v>215</v>
      </c>
      <c r="R29" s="5" t="s">
        <v>216</v>
      </c>
      <c r="S29" s="5"/>
      <c r="T29" s="5"/>
      <c r="U29" s="5"/>
      <c r="V29" s="5"/>
      <c r="W29" s="11" t="s">
        <v>217</v>
      </c>
      <c r="X29" s="5"/>
      <c r="Y29" s="5"/>
      <c r="Z29" s="5"/>
      <c r="AA29" s="5"/>
      <c r="AB29" s="7" t="s">
        <v>213</v>
      </c>
      <c r="AC29" s="14" t="s">
        <v>213</v>
      </c>
      <c r="AD29" s="12" t="s">
        <v>1105</v>
      </c>
      <c r="AE29" s="5"/>
      <c r="AF29" s="10"/>
    </row>
    <row r="30" spans="2:32" ht="15.75" customHeight="1">
      <c r="B30" t="s">
        <v>218</v>
      </c>
      <c r="C30" t="s">
        <v>218</v>
      </c>
      <c r="G30" s="9" t="s">
        <v>219</v>
      </c>
      <c r="H30" s="10" t="s">
        <v>220</v>
      </c>
      <c r="R30" s="5" t="s">
        <v>221</v>
      </c>
      <c r="S30" s="5"/>
      <c r="T30" s="5"/>
      <c r="U30" s="5"/>
      <c r="V30" s="5"/>
      <c r="W30" s="11" t="s">
        <v>222</v>
      </c>
      <c r="X30" s="5"/>
      <c r="Y30" s="5"/>
      <c r="Z30" s="5"/>
      <c r="AA30" s="5"/>
      <c r="AB30" s="7" t="s">
        <v>218</v>
      </c>
      <c r="AC30" s="14" t="s">
        <v>218</v>
      </c>
      <c r="AD30" s="12" t="s">
        <v>1106</v>
      </c>
      <c r="AE30" s="5"/>
      <c r="AF30" s="10"/>
    </row>
    <row r="31" spans="2:32" ht="15.75" customHeight="1">
      <c r="B31" t="s">
        <v>223</v>
      </c>
      <c r="C31" t="s">
        <v>223</v>
      </c>
      <c r="G31" s="9" t="s">
        <v>225</v>
      </c>
      <c r="H31" s="10" t="s">
        <v>226</v>
      </c>
      <c r="M31" t="s">
        <v>1045</v>
      </c>
      <c r="R31" s="5" t="s">
        <v>227</v>
      </c>
      <c r="S31" s="5"/>
      <c r="T31" s="5"/>
      <c r="U31" s="5"/>
      <c r="V31" s="5"/>
      <c r="W31" s="11" t="s">
        <v>228</v>
      </c>
      <c r="X31" s="5"/>
      <c r="Y31" s="5"/>
      <c r="Z31" s="5"/>
      <c r="AA31" s="5"/>
      <c r="AB31" s="7" t="s">
        <v>223</v>
      </c>
      <c r="AC31" s="14" t="s">
        <v>223</v>
      </c>
      <c r="AD31" s="12" t="s">
        <v>1107</v>
      </c>
      <c r="AE31" s="5"/>
      <c r="AF31" s="10"/>
    </row>
    <row r="32" spans="2:32" ht="15.75" customHeight="1">
      <c r="B32" t="s">
        <v>229</v>
      </c>
      <c r="C32" t="s">
        <v>229</v>
      </c>
      <c r="G32" s="9" t="s">
        <v>230</v>
      </c>
      <c r="H32" s="10" t="s">
        <v>231</v>
      </c>
      <c r="M32" t="s">
        <v>1046</v>
      </c>
      <c r="R32" s="5" t="s">
        <v>232</v>
      </c>
      <c r="S32" s="5"/>
      <c r="T32" s="5"/>
      <c r="U32" s="5"/>
      <c r="V32" s="5"/>
      <c r="W32" s="11" t="s">
        <v>233</v>
      </c>
      <c r="X32" s="5"/>
      <c r="Y32" s="5"/>
      <c r="Z32" s="5"/>
      <c r="AA32" s="5"/>
      <c r="AB32" s="7" t="s">
        <v>229</v>
      </c>
      <c r="AC32" s="14" t="s">
        <v>229</v>
      </c>
      <c r="AD32" s="12" t="s">
        <v>1108</v>
      </c>
      <c r="AE32" s="5"/>
      <c r="AF32" s="10"/>
    </row>
    <row r="33" spans="2:32" ht="15.75" customHeight="1">
      <c r="B33" t="s">
        <v>235</v>
      </c>
      <c r="C33" t="s">
        <v>235</v>
      </c>
      <c r="G33" s="9" t="s">
        <v>236</v>
      </c>
      <c r="H33" s="10" t="s">
        <v>237</v>
      </c>
      <c r="M33" t="s">
        <v>1047</v>
      </c>
      <c r="R33" s="5" t="s">
        <v>238</v>
      </c>
      <c r="S33" s="5"/>
      <c r="T33" s="5"/>
      <c r="U33" s="5"/>
      <c r="V33" s="5"/>
      <c r="W33" s="11" t="s">
        <v>239</v>
      </c>
      <c r="X33" s="5"/>
      <c r="Y33" s="5"/>
      <c r="Z33" s="5"/>
      <c r="AA33" s="5"/>
      <c r="AB33" s="7" t="s">
        <v>235</v>
      </c>
      <c r="AC33" s="14" t="s">
        <v>235</v>
      </c>
      <c r="AD33" s="12" t="s">
        <v>1109</v>
      </c>
      <c r="AE33" s="5"/>
      <c r="AF33" s="10"/>
    </row>
    <row r="34" spans="2:32" ht="15.75" customHeight="1">
      <c r="B34" t="s">
        <v>241</v>
      </c>
      <c r="C34" t="s">
        <v>241</v>
      </c>
      <c r="G34" s="9" t="s">
        <v>242</v>
      </c>
      <c r="H34" s="10" t="s">
        <v>243</v>
      </c>
      <c r="R34" s="5" t="s">
        <v>244</v>
      </c>
      <c r="S34" s="5"/>
      <c r="T34" s="5"/>
      <c r="U34" s="5"/>
      <c r="V34" s="5"/>
      <c r="W34" s="11" t="s">
        <v>245</v>
      </c>
      <c r="X34" s="5"/>
      <c r="Y34" s="5"/>
      <c r="Z34" s="5"/>
      <c r="AA34" s="5"/>
      <c r="AB34" s="7" t="s">
        <v>241</v>
      </c>
      <c r="AC34" s="7" t="s">
        <v>241</v>
      </c>
      <c r="AD34" s="12" t="s">
        <v>1110</v>
      </c>
      <c r="AE34" s="5"/>
      <c r="AF34" s="10"/>
    </row>
    <row r="35" spans="2:32" ht="15.75" customHeight="1">
      <c r="B35" t="s">
        <v>246</v>
      </c>
      <c r="C35" t="s">
        <v>246</v>
      </c>
      <c r="G35" s="9" t="s">
        <v>247</v>
      </c>
      <c r="H35" s="10" t="s">
        <v>248</v>
      </c>
      <c r="R35" s="5" t="s">
        <v>249</v>
      </c>
      <c r="S35" s="5"/>
      <c r="T35" s="5"/>
      <c r="U35" s="5"/>
      <c r="V35" s="5"/>
      <c r="W35" s="11" t="s">
        <v>250</v>
      </c>
      <c r="X35" s="5"/>
      <c r="Y35" s="5"/>
      <c r="Z35" s="5"/>
      <c r="AA35" s="5"/>
      <c r="AB35" s="7" t="s">
        <v>246</v>
      </c>
      <c r="AC35" s="14" t="s">
        <v>246</v>
      </c>
      <c r="AD35" s="12" t="s">
        <v>1111</v>
      </c>
      <c r="AE35" s="5"/>
      <c r="AF35" s="10"/>
    </row>
    <row r="36" spans="2:32" ht="15.75" customHeight="1">
      <c r="B36" t="s">
        <v>251</v>
      </c>
      <c r="C36" t="s">
        <v>251</v>
      </c>
      <c r="G36" s="9" t="s">
        <v>254</v>
      </c>
      <c r="H36" s="10" t="s">
        <v>123</v>
      </c>
      <c r="R36" s="5" t="s">
        <v>255</v>
      </c>
      <c r="S36" s="5"/>
      <c r="T36" s="5"/>
      <c r="U36" s="5"/>
      <c r="V36" s="5"/>
      <c r="W36" s="11" t="s">
        <v>256</v>
      </c>
      <c r="X36" s="5"/>
      <c r="Y36" s="5"/>
      <c r="Z36" s="5"/>
      <c r="AA36" s="5"/>
      <c r="AB36" s="7" t="s">
        <v>251</v>
      </c>
      <c r="AC36" s="14" t="s">
        <v>251</v>
      </c>
      <c r="AD36" s="12" t="s">
        <v>1112</v>
      </c>
      <c r="AE36" s="5"/>
      <c r="AF36" s="10"/>
    </row>
    <row r="37" spans="2:32" ht="15.75" customHeight="1">
      <c r="B37" t="s">
        <v>257</v>
      </c>
      <c r="C37" t="s">
        <v>257</v>
      </c>
      <c r="G37" s="9" t="s">
        <v>258</v>
      </c>
      <c r="H37" s="10" t="s">
        <v>36</v>
      </c>
      <c r="R37" s="5" t="s">
        <v>259</v>
      </c>
      <c r="S37" s="5"/>
      <c r="T37" s="5"/>
      <c r="U37" s="5"/>
      <c r="V37" s="5"/>
      <c r="W37" s="11" t="s">
        <v>260</v>
      </c>
      <c r="X37" s="5"/>
      <c r="Y37" s="5"/>
      <c r="Z37" s="5"/>
      <c r="AA37" s="5"/>
      <c r="AB37" s="7" t="s">
        <v>257</v>
      </c>
      <c r="AC37" s="14" t="s">
        <v>257</v>
      </c>
      <c r="AD37" s="12" t="s">
        <v>1113</v>
      </c>
      <c r="AE37" s="5"/>
      <c r="AF37" s="5"/>
    </row>
    <row r="38" spans="2:32" ht="15.75" customHeight="1">
      <c r="B38" t="s">
        <v>262</v>
      </c>
      <c r="C38" t="s">
        <v>262</v>
      </c>
      <c r="G38" s="9" t="s">
        <v>263</v>
      </c>
      <c r="H38" s="10" t="s">
        <v>104</v>
      </c>
      <c r="K38" s="586" t="s">
        <v>1067</v>
      </c>
      <c r="R38" s="5" t="s">
        <v>264</v>
      </c>
      <c r="S38" s="5"/>
      <c r="T38" s="5"/>
      <c r="U38" s="5"/>
      <c r="V38" s="5"/>
      <c r="W38" s="11" t="s">
        <v>265</v>
      </c>
      <c r="X38" s="5"/>
      <c r="Y38" s="5"/>
      <c r="Z38" s="5"/>
      <c r="AA38" s="5"/>
      <c r="AB38" s="7" t="s">
        <v>262</v>
      </c>
      <c r="AC38" s="14" t="s">
        <v>262</v>
      </c>
      <c r="AD38" s="12" t="s">
        <v>1114</v>
      </c>
      <c r="AE38" s="5"/>
      <c r="AF38" s="5"/>
    </row>
    <row r="39" spans="2:32" ht="15.75" customHeight="1">
      <c r="B39" t="s">
        <v>267</v>
      </c>
      <c r="C39" t="s">
        <v>267</v>
      </c>
      <c r="G39" s="9" t="s">
        <v>268</v>
      </c>
      <c r="H39" s="10" t="s">
        <v>269</v>
      </c>
      <c r="J39" s="587" t="s">
        <v>1068</v>
      </c>
      <c r="K39">
        <f>IF('Finanční plán hl. uchazeč'!D48="Flat rate 25 %",('Finanční plán hl. uchazeč'!E60+'Finanční plán hl. uchazeč'!E62+'Finanční plán hl. uchazeč'!E63)*0.25,1E+21)</f>
        <v>1E+21</v>
      </c>
      <c r="L39" s="98">
        <f>IF('Finanční plán hl. uchazeč'!D48="Flat rate 25 %",('Finanční plán hl. uchazeč'!F60+'Finanční plán hl. uchazeč'!F62+'Finanční plán hl. uchazeč'!F63)*0.25,1E+21)</f>
        <v>1E+21</v>
      </c>
      <c r="M39" s="98">
        <f>IF('Finanční plán hl. uchazeč'!D48="Flat rate 25 %",('Finanční plán hl. uchazeč'!G60+'Finanční plán hl. uchazeč'!G62+'Finanční plán hl. uchazeč'!G63)*0.25,1E+21)</f>
        <v>1E+21</v>
      </c>
      <c r="R39" s="5" t="s">
        <v>270</v>
      </c>
      <c r="S39" s="5"/>
      <c r="T39" s="5"/>
      <c r="U39" s="5"/>
      <c r="V39" s="5"/>
      <c r="W39" s="11" t="s">
        <v>271</v>
      </c>
      <c r="X39" s="5"/>
      <c r="Y39" s="5"/>
      <c r="Z39" s="5"/>
      <c r="AA39" s="5"/>
      <c r="AB39" s="7" t="s">
        <v>267</v>
      </c>
      <c r="AC39" s="99" t="s">
        <v>267</v>
      </c>
      <c r="AD39" s="233" t="s">
        <v>1115</v>
      </c>
      <c r="AE39" s="5"/>
      <c r="AF39" s="5"/>
    </row>
    <row r="40" spans="2:32" ht="15.75" customHeight="1">
      <c r="B40" t="s">
        <v>272</v>
      </c>
      <c r="C40" t="s">
        <v>272</v>
      </c>
      <c r="G40" s="9" t="s">
        <v>273</v>
      </c>
      <c r="H40" s="10" t="s">
        <v>274</v>
      </c>
      <c r="J40" s="587" t="s">
        <v>1069</v>
      </c>
      <c r="K40">
        <f>IF('Finanční plán d. účastníka 1'!D48="Flat rate 25 %",('Finanční plán d. účastníka 1'!E60+'Finanční plán d. účastníka 1'!E62+'Finanční plán d. účastníka 1'!E63)*0.25,100000000000000000)</f>
        <v>1E+17</v>
      </c>
      <c r="L40" s="98">
        <f>IF('Finanční plán d. účastníka 1'!D48="Flat rate 25 %",('Finanční plán d. účastníka 1'!F60+'Finanční plán d. účastníka 1'!F62+'Finanční plán d. účastníka 1'!F63)*0.25,100000000000000000)</f>
        <v>1E+17</v>
      </c>
      <c r="M40" s="98">
        <f>IF('Finanční plán d. účastníka 1'!D48="Flat rate 25 %",('Finanční plán d. účastníka 1'!G60+'Finanční plán d. účastníka 1'!G62+'Finanční plán d. účastníka 1'!G63)*0.25,100000000000000000)</f>
        <v>1E+17</v>
      </c>
      <c r="R40" s="5" t="s">
        <v>275</v>
      </c>
      <c r="S40" s="5"/>
      <c r="T40" s="5"/>
      <c r="U40" s="5"/>
      <c r="V40" s="5"/>
      <c r="W40" s="11" t="s">
        <v>276</v>
      </c>
      <c r="X40" s="5"/>
      <c r="Y40" s="5"/>
      <c r="Z40" s="5"/>
      <c r="AA40" s="5"/>
      <c r="AB40" s="7" t="s">
        <v>272</v>
      </c>
      <c r="AC40" s="14" t="s">
        <v>272</v>
      </c>
      <c r="AD40" s="12" t="s">
        <v>1116</v>
      </c>
      <c r="AE40" s="5"/>
      <c r="AF40" s="5"/>
    </row>
    <row r="41" spans="2:32" ht="15.75" customHeight="1">
      <c r="B41" t="s">
        <v>277</v>
      </c>
      <c r="C41" t="s">
        <v>277</v>
      </c>
      <c r="G41" s="9" t="s">
        <v>278</v>
      </c>
      <c r="H41" s="10" t="s">
        <v>279</v>
      </c>
      <c r="J41" s="587" t="s">
        <v>1070</v>
      </c>
      <c r="K41">
        <f>IF('Finanční plán d. účastníka 2'!D48="Flat rate 25 %",('Finanční plán d. účastníka 2'!E60+'Finanční plán d. účastníka 2'!E62+'Finanční plán d. účastníka 2'!E63)*0.25,100000000000000000)</f>
        <v>1E+17</v>
      </c>
      <c r="L41" s="98">
        <f>IF('Finanční plán d. účastníka 2'!D48="Flat rate 25 %",('Finanční plán d. účastníka 2'!F60+'Finanční plán d. účastníka 2'!F62+'Finanční plán d. účastníka 2'!F63)*0.25,100000000000000000)</f>
        <v>1E+17</v>
      </c>
      <c r="M41" s="98">
        <f>IF('Finanční plán d. účastníka 2'!D48="Flat rate 25 %",('Finanční plán d. účastníka 2'!G60+'Finanční plán d. účastníka 2'!G62+'Finanční plán d. účastníka 2'!G63)*0.25,100000000000000000)</f>
        <v>1E+17</v>
      </c>
      <c r="R41" s="5" t="s">
        <v>280</v>
      </c>
      <c r="S41" s="5"/>
      <c r="T41" s="5"/>
      <c r="U41" s="5"/>
      <c r="V41" s="5"/>
      <c r="W41" s="11" t="s">
        <v>281</v>
      </c>
      <c r="X41" s="5"/>
      <c r="Y41" s="5"/>
      <c r="Z41" s="5"/>
      <c r="AA41" s="5"/>
      <c r="AB41" s="7" t="s">
        <v>277</v>
      </c>
      <c r="AC41" s="14" t="s">
        <v>277</v>
      </c>
      <c r="AD41" s="12" t="s">
        <v>1117</v>
      </c>
      <c r="AE41" s="5"/>
      <c r="AF41" s="5"/>
    </row>
    <row r="42" spans="2:32" ht="15.75" customHeight="1">
      <c r="B42" t="s">
        <v>282</v>
      </c>
      <c r="C42" t="s">
        <v>282</v>
      </c>
      <c r="G42" s="9" t="s">
        <v>283</v>
      </c>
      <c r="H42" s="10" t="s">
        <v>77</v>
      </c>
      <c r="R42" s="5" t="s">
        <v>284</v>
      </c>
      <c r="S42" s="5"/>
      <c r="T42" s="5"/>
      <c r="U42" s="5"/>
      <c r="V42" s="5"/>
      <c r="W42" s="11" t="s">
        <v>285</v>
      </c>
      <c r="X42" s="5"/>
      <c r="Y42" s="5"/>
      <c r="Z42" s="5"/>
      <c r="AA42" s="5"/>
      <c r="AB42" s="7" t="s">
        <v>282</v>
      </c>
      <c r="AC42" s="14" t="s">
        <v>282</v>
      </c>
      <c r="AD42" s="12" t="s">
        <v>1118</v>
      </c>
      <c r="AE42" s="5"/>
      <c r="AF42" s="5"/>
    </row>
    <row r="43" spans="2:32" ht="15.75" customHeight="1">
      <c r="B43" t="s">
        <v>286</v>
      </c>
      <c r="C43" t="s">
        <v>286</v>
      </c>
      <c r="G43" s="9" t="s">
        <v>287</v>
      </c>
      <c r="H43" s="10" t="s">
        <v>87</v>
      </c>
      <c r="R43" s="5" t="s">
        <v>288</v>
      </c>
      <c r="S43" s="5"/>
      <c r="T43" s="5"/>
      <c r="U43" s="5"/>
      <c r="V43" s="5"/>
      <c r="W43" s="11" t="s">
        <v>289</v>
      </c>
      <c r="X43" s="5"/>
      <c r="Y43" s="5"/>
      <c r="Z43" s="5"/>
      <c r="AA43" s="5"/>
      <c r="AB43" s="7" t="s">
        <v>286</v>
      </c>
      <c r="AC43" s="14" t="s">
        <v>286</v>
      </c>
      <c r="AD43" s="12" t="s">
        <v>1119</v>
      </c>
      <c r="AE43" s="5"/>
      <c r="AF43" s="5"/>
    </row>
    <row r="44" spans="2:32" ht="15.75" customHeight="1">
      <c r="B44" t="s">
        <v>290</v>
      </c>
      <c r="C44" t="s">
        <v>290</v>
      </c>
      <c r="G44" s="9" t="s">
        <v>291</v>
      </c>
      <c r="H44" s="10" t="s">
        <v>93</v>
      </c>
      <c r="R44" s="5" t="s">
        <v>292</v>
      </c>
      <c r="S44" s="5"/>
      <c r="T44" s="5"/>
      <c r="U44" s="5"/>
      <c r="V44" s="5"/>
      <c r="W44" s="11" t="s">
        <v>293</v>
      </c>
      <c r="X44" s="5"/>
      <c r="Y44" s="5"/>
      <c r="Z44" s="5"/>
      <c r="AA44" s="5"/>
      <c r="AB44" s="7" t="s">
        <v>290</v>
      </c>
      <c r="AC44" s="14" t="s">
        <v>290</v>
      </c>
      <c r="AD44" s="12" t="s">
        <v>1120</v>
      </c>
      <c r="AE44" s="5"/>
      <c r="AF44" s="5"/>
    </row>
    <row r="45" spans="2:32" ht="15.75" customHeight="1">
      <c r="B45" t="s">
        <v>294</v>
      </c>
      <c r="C45" t="s">
        <v>294</v>
      </c>
      <c r="G45" s="9" t="s">
        <v>295</v>
      </c>
      <c r="H45" s="10" t="s">
        <v>99</v>
      </c>
      <c r="R45" s="5" t="s">
        <v>296</v>
      </c>
      <c r="S45" s="5"/>
      <c r="T45" s="5"/>
      <c r="U45" s="5"/>
      <c r="V45" s="5"/>
      <c r="W45" s="11" t="s">
        <v>297</v>
      </c>
      <c r="X45" s="5"/>
      <c r="Y45" s="5"/>
      <c r="Z45" s="5"/>
      <c r="AA45" s="5"/>
      <c r="AB45" s="7" t="s">
        <v>294</v>
      </c>
      <c r="AC45" s="14" t="s">
        <v>294</v>
      </c>
      <c r="AD45" s="12" t="s">
        <v>1121</v>
      </c>
      <c r="AE45" s="5"/>
      <c r="AF45" s="5"/>
    </row>
    <row r="46" spans="2:32" ht="15.75" customHeight="1">
      <c r="B46" t="s">
        <v>298</v>
      </c>
      <c r="C46" t="s">
        <v>298</v>
      </c>
      <c r="G46" s="9" t="s">
        <v>299</v>
      </c>
      <c r="R46" s="5" t="s">
        <v>300</v>
      </c>
      <c r="S46" s="5"/>
      <c r="T46" s="5"/>
      <c r="U46" s="5"/>
      <c r="V46" s="5"/>
      <c r="W46" s="11" t="s">
        <v>301</v>
      </c>
      <c r="X46" s="5"/>
      <c r="Y46" s="5"/>
      <c r="Z46" s="5"/>
      <c r="AA46" s="5"/>
      <c r="AB46" s="7" t="s">
        <v>298</v>
      </c>
      <c r="AC46" s="14" t="s">
        <v>298</v>
      </c>
      <c r="AD46" s="12" t="s">
        <v>1122</v>
      </c>
      <c r="AE46" s="5"/>
      <c r="AF46" s="5"/>
    </row>
    <row r="47" spans="2:32" ht="15.75" customHeight="1">
      <c r="B47" t="s">
        <v>302</v>
      </c>
      <c r="C47" t="s">
        <v>302</v>
      </c>
      <c r="G47" s="9" t="s">
        <v>303</v>
      </c>
      <c r="R47" s="5" t="s">
        <v>304</v>
      </c>
      <c r="S47" s="5"/>
      <c r="T47" s="5"/>
      <c r="U47" s="5"/>
      <c r="V47" s="5"/>
      <c r="W47" s="11" t="s">
        <v>305</v>
      </c>
      <c r="X47" s="5"/>
      <c r="Y47" s="5"/>
      <c r="Z47" s="5"/>
      <c r="AA47" s="5"/>
      <c r="AB47" s="7" t="s">
        <v>302</v>
      </c>
      <c r="AC47" s="7" t="s">
        <v>302</v>
      </c>
      <c r="AD47" s="12" t="s">
        <v>1123</v>
      </c>
      <c r="AE47" s="5"/>
      <c r="AF47" s="5"/>
    </row>
    <row r="48" spans="2:32" ht="15.75" customHeight="1">
      <c r="B48" t="s">
        <v>306</v>
      </c>
      <c r="C48" t="s">
        <v>306</v>
      </c>
      <c r="G48" s="9" t="s">
        <v>307</v>
      </c>
      <c r="R48" s="5" t="s">
        <v>308</v>
      </c>
      <c r="S48" s="5"/>
      <c r="T48" s="5"/>
      <c r="U48" s="5"/>
      <c r="V48" s="5"/>
      <c r="W48" s="11" t="s">
        <v>309</v>
      </c>
      <c r="X48" s="5"/>
      <c r="Y48" s="5"/>
      <c r="Z48" s="5"/>
      <c r="AA48" s="5"/>
      <c r="AB48" s="7" t="s">
        <v>306</v>
      </c>
      <c r="AC48" s="14" t="s">
        <v>306</v>
      </c>
      <c r="AD48" s="12" t="s">
        <v>1124</v>
      </c>
      <c r="AE48" s="5"/>
      <c r="AF48" s="5"/>
    </row>
    <row r="49" spans="2:32" ht="15.75" customHeight="1">
      <c r="B49" t="s">
        <v>310</v>
      </c>
      <c r="C49" t="s">
        <v>310</v>
      </c>
      <c r="G49" s="9" t="s">
        <v>311</v>
      </c>
      <c r="R49" s="5" t="s">
        <v>312</v>
      </c>
      <c r="S49" s="5"/>
      <c r="T49" s="5"/>
      <c r="U49" s="5"/>
      <c r="V49" s="5"/>
      <c r="W49" s="11" t="s">
        <v>313</v>
      </c>
      <c r="X49" s="5"/>
      <c r="Y49" s="5"/>
      <c r="Z49" s="5"/>
      <c r="AA49" s="5"/>
      <c r="AB49" s="7" t="s">
        <v>310</v>
      </c>
      <c r="AC49" s="7" t="s">
        <v>310</v>
      </c>
      <c r="AD49" s="12" t="s">
        <v>1125</v>
      </c>
      <c r="AE49" s="5"/>
      <c r="AF49" s="5"/>
    </row>
    <row r="50" spans="2:32" ht="15.75" customHeight="1">
      <c r="B50" t="s">
        <v>314</v>
      </c>
      <c r="C50" t="s">
        <v>314</v>
      </c>
      <c r="G50" s="9" t="s">
        <v>315</v>
      </c>
      <c r="R50" s="5" t="s">
        <v>316</v>
      </c>
      <c r="S50" s="5"/>
      <c r="T50" s="5"/>
      <c r="U50" s="5"/>
      <c r="V50" s="5"/>
      <c r="W50" s="11" t="s">
        <v>317</v>
      </c>
      <c r="X50" s="5"/>
      <c r="Y50" s="5"/>
      <c r="Z50" s="5"/>
      <c r="AA50" s="5"/>
      <c r="AB50" s="7" t="s">
        <v>314</v>
      </c>
      <c r="AC50" s="14" t="s">
        <v>314</v>
      </c>
      <c r="AD50" s="12" t="s">
        <v>1126</v>
      </c>
      <c r="AE50" s="5"/>
      <c r="AF50" s="5"/>
    </row>
    <row r="51" spans="2:32" ht="15.75" customHeight="1">
      <c r="B51" t="s">
        <v>318</v>
      </c>
      <c r="C51" t="s">
        <v>318</v>
      </c>
      <c r="G51" s="9" t="s">
        <v>319</v>
      </c>
      <c r="R51" s="5" t="s">
        <v>320</v>
      </c>
      <c r="S51" s="5"/>
      <c r="T51" s="5"/>
      <c r="U51" s="5"/>
      <c r="V51" s="5"/>
      <c r="W51" s="11" t="s">
        <v>321</v>
      </c>
      <c r="X51" s="5"/>
      <c r="Y51" s="5"/>
      <c r="Z51" s="5"/>
      <c r="AA51" s="5"/>
      <c r="AB51" s="7" t="s">
        <v>318</v>
      </c>
      <c r="AC51" s="14" t="s">
        <v>318</v>
      </c>
      <c r="AD51" s="12" t="s">
        <v>321</v>
      </c>
      <c r="AE51" s="5"/>
      <c r="AF51" s="5"/>
    </row>
    <row r="52" spans="2:32" ht="15.75" customHeight="1">
      <c r="B52" t="s">
        <v>322</v>
      </c>
      <c r="C52" t="s">
        <v>322</v>
      </c>
      <c r="G52" s="9" t="s">
        <v>323</v>
      </c>
      <c r="R52" s="5" t="s">
        <v>44</v>
      </c>
      <c r="S52" s="5"/>
      <c r="T52" s="5"/>
      <c r="U52" s="5"/>
      <c r="V52" s="5"/>
      <c r="W52" s="11" t="s">
        <v>324</v>
      </c>
      <c r="X52" s="5"/>
      <c r="Y52" s="5"/>
      <c r="Z52" s="5"/>
      <c r="AA52" s="5"/>
      <c r="AB52" s="7" t="s">
        <v>322</v>
      </c>
      <c r="AC52" s="14" t="s">
        <v>322</v>
      </c>
      <c r="AD52" s="12" t="s">
        <v>324</v>
      </c>
      <c r="AE52" s="5"/>
      <c r="AF52" s="5"/>
    </row>
    <row r="53" spans="2:32" ht="15.75" customHeight="1">
      <c r="B53" t="s">
        <v>325</v>
      </c>
      <c r="C53" t="s">
        <v>325</v>
      </c>
      <c r="G53" s="9" t="s">
        <v>326</v>
      </c>
      <c r="R53" s="5" t="s">
        <v>327</v>
      </c>
      <c r="S53" s="5"/>
      <c r="T53" s="5"/>
      <c r="U53" s="5"/>
      <c r="V53" s="5"/>
      <c r="W53" s="11" t="s">
        <v>328</v>
      </c>
      <c r="X53" s="5"/>
      <c r="Y53" s="5"/>
      <c r="Z53" s="5"/>
      <c r="AA53" s="5"/>
      <c r="AB53" s="7" t="s">
        <v>325</v>
      </c>
      <c r="AC53" s="14" t="s">
        <v>325</v>
      </c>
      <c r="AD53" s="12" t="s">
        <v>1127</v>
      </c>
      <c r="AE53" s="5"/>
      <c r="AF53" s="5"/>
    </row>
    <row r="54" spans="2:32" ht="15.75" customHeight="1">
      <c r="B54" t="s">
        <v>329</v>
      </c>
      <c r="C54" t="s">
        <v>329</v>
      </c>
      <c r="G54" s="9" t="s">
        <v>330</v>
      </c>
      <c r="R54" s="5" t="s">
        <v>331</v>
      </c>
      <c r="S54" s="5"/>
      <c r="T54" s="5"/>
      <c r="U54" s="5"/>
      <c r="V54" s="5"/>
      <c r="W54" s="11" t="s">
        <v>332</v>
      </c>
      <c r="X54" s="5"/>
      <c r="Y54" s="5"/>
      <c r="Z54" s="5"/>
      <c r="AA54" s="5"/>
      <c r="AB54" s="7" t="s">
        <v>329</v>
      </c>
      <c r="AC54" s="14" t="s">
        <v>329</v>
      </c>
      <c r="AD54" s="12" t="s">
        <v>1128</v>
      </c>
      <c r="AE54" s="5"/>
      <c r="AF54" s="5"/>
    </row>
    <row r="55" spans="2:32" ht="15.75" customHeight="1">
      <c r="B55" t="s">
        <v>333</v>
      </c>
      <c r="C55" t="s">
        <v>333</v>
      </c>
      <c r="G55" s="9" t="s">
        <v>334</v>
      </c>
      <c r="R55" s="5" t="s">
        <v>335</v>
      </c>
      <c r="S55" s="5"/>
      <c r="T55" s="5"/>
      <c r="U55" s="5"/>
      <c r="V55" s="5"/>
      <c r="W55" s="11" t="s">
        <v>336</v>
      </c>
      <c r="X55" s="5"/>
      <c r="Y55" s="5"/>
      <c r="Z55" s="5"/>
      <c r="AA55" s="5"/>
      <c r="AB55" s="7" t="s">
        <v>333</v>
      </c>
      <c r="AC55" s="14" t="s">
        <v>333</v>
      </c>
      <c r="AD55" s="12" t="s">
        <v>1129</v>
      </c>
      <c r="AE55" s="5"/>
      <c r="AF55" s="5"/>
    </row>
    <row r="56" spans="2:32" ht="15.75" customHeight="1">
      <c r="B56" t="s">
        <v>337</v>
      </c>
      <c r="C56" t="s">
        <v>337</v>
      </c>
      <c r="G56" s="9" t="s">
        <v>338</v>
      </c>
      <c r="R56" s="5" t="s">
        <v>339</v>
      </c>
      <c r="S56" s="5"/>
      <c r="T56" s="5"/>
      <c r="U56" s="5"/>
      <c r="V56" s="5"/>
      <c r="W56" s="11" t="s">
        <v>340</v>
      </c>
      <c r="X56" s="5"/>
      <c r="Y56" s="5"/>
      <c r="Z56" s="5"/>
      <c r="AA56" s="5"/>
      <c r="AB56" s="7" t="s">
        <v>337</v>
      </c>
      <c r="AC56" s="14" t="s">
        <v>337</v>
      </c>
      <c r="AD56" s="12" t="s">
        <v>1130</v>
      </c>
      <c r="AE56" s="5"/>
      <c r="AF56" s="5"/>
    </row>
    <row r="57" spans="2:32" ht="15.75" customHeight="1">
      <c r="B57" t="s">
        <v>341</v>
      </c>
      <c r="C57" t="s">
        <v>341</v>
      </c>
      <c r="G57" s="9" t="s">
        <v>342</v>
      </c>
      <c r="R57" s="5" t="s">
        <v>343</v>
      </c>
      <c r="S57" s="5"/>
      <c r="T57" s="5"/>
      <c r="U57" s="5"/>
      <c r="V57" s="5"/>
      <c r="W57" s="11" t="s">
        <v>344</v>
      </c>
      <c r="X57" s="5"/>
      <c r="Y57" s="5"/>
      <c r="Z57" s="5"/>
      <c r="AA57" s="5"/>
      <c r="AB57" s="7" t="s">
        <v>341</v>
      </c>
      <c r="AC57" s="14" t="s">
        <v>341</v>
      </c>
      <c r="AD57" s="12" t="s">
        <v>1131</v>
      </c>
      <c r="AE57" s="5"/>
      <c r="AF57" s="5"/>
    </row>
    <row r="58" spans="2:32" ht="15.75" customHeight="1">
      <c r="B58" t="s">
        <v>345</v>
      </c>
      <c r="C58" t="s">
        <v>345</v>
      </c>
      <c r="G58" s="9" t="s">
        <v>346</v>
      </c>
      <c r="R58" s="5" t="s">
        <v>347</v>
      </c>
      <c r="S58" s="5"/>
      <c r="T58" s="5"/>
      <c r="U58" s="5"/>
      <c r="V58" s="5"/>
      <c r="W58" s="11" t="s">
        <v>348</v>
      </c>
      <c r="X58" s="5"/>
      <c r="Y58" s="5"/>
      <c r="Z58" s="5"/>
      <c r="AA58" s="5"/>
      <c r="AB58" s="7" t="s">
        <v>345</v>
      </c>
      <c r="AC58" s="14" t="s">
        <v>345</v>
      </c>
      <c r="AD58" s="12" t="s">
        <v>1132</v>
      </c>
      <c r="AE58" s="5"/>
      <c r="AF58" s="5"/>
    </row>
    <row r="59" spans="2:32" ht="15.75" customHeight="1">
      <c r="B59" t="s">
        <v>349</v>
      </c>
      <c r="C59" t="s">
        <v>349</v>
      </c>
      <c r="G59" s="9" t="s">
        <v>350</v>
      </c>
      <c r="R59" s="5" t="s">
        <v>351</v>
      </c>
      <c r="S59" s="5"/>
      <c r="T59" s="5"/>
      <c r="U59" s="5"/>
      <c r="V59" s="5"/>
      <c r="W59" s="11" t="s">
        <v>352</v>
      </c>
      <c r="X59" s="5"/>
      <c r="Y59" s="5"/>
      <c r="Z59" s="5"/>
      <c r="AA59" s="5"/>
      <c r="AB59" s="7" t="s">
        <v>349</v>
      </c>
      <c r="AC59" s="14" t="s">
        <v>349</v>
      </c>
      <c r="AD59" s="12" t="s">
        <v>1133</v>
      </c>
      <c r="AE59" s="5"/>
      <c r="AF59" s="5"/>
    </row>
    <row r="60" spans="2:32" ht="15.75" customHeight="1">
      <c r="B60" t="s">
        <v>353</v>
      </c>
      <c r="C60" t="s">
        <v>353</v>
      </c>
      <c r="G60" s="9" t="s">
        <v>354</v>
      </c>
      <c r="R60" s="5" t="s">
        <v>355</v>
      </c>
      <c r="S60" s="5"/>
      <c r="T60" s="5"/>
      <c r="U60" s="5"/>
      <c r="V60" s="5"/>
      <c r="W60" s="11" t="s">
        <v>356</v>
      </c>
      <c r="X60" s="5"/>
      <c r="Y60" s="5"/>
      <c r="Z60" s="5"/>
      <c r="AA60" s="5"/>
      <c r="AB60" s="7" t="s">
        <v>353</v>
      </c>
      <c r="AC60" s="14" t="s">
        <v>353</v>
      </c>
      <c r="AD60" s="12" t="s">
        <v>1134</v>
      </c>
      <c r="AE60" s="5"/>
      <c r="AF60" s="5"/>
    </row>
    <row r="61" spans="2:32" ht="15.75" customHeight="1">
      <c r="B61" t="s">
        <v>357</v>
      </c>
      <c r="C61" t="s">
        <v>357</v>
      </c>
      <c r="G61" s="9" t="s">
        <v>358</v>
      </c>
      <c r="R61" s="5" t="s">
        <v>359</v>
      </c>
      <c r="S61" s="5"/>
      <c r="T61" s="5"/>
      <c r="U61" s="5"/>
      <c r="V61" s="5"/>
      <c r="W61" s="11" t="s">
        <v>360</v>
      </c>
      <c r="X61" s="5"/>
      <c r="Y61" s="5"/>
      <c r="Z61" s="5"/>
      <c r="AA61" s="5"/>
      <c r="AB61" s="7" t="s">
        <v>357</v>
      </c>
      <c r="AC61" s="7" t="s">
        <v>357</v>
      </c>
      <c r="AD61" s="12" t="s">
        <v>1135</v>
      </c>
      <c r="AE61" s="5"/>
      <c r="AF61" s="5"/>
    </row>
    <row r="62" spans="2:32" ht="15.75" customHeight="1">
      <c r="B62" t="s">
        <v>361</v>
      </c>
      <c r="C62" t="s">
        <v>361</v>
      </c>
      <c r="G62" s="9" t="s">
        <v>362</v>
      </c>
      <c r="R62" s="5" t="s">
        <v>363</v>
      </c>
      <c r="S62" s="5"/>
      <c r="T62" s="5"/>
      <c r="U62" s="5"/>
      <c r="V62" s="5"/>
      <c r="W62" s="11" t="s">
        <v>364</v>
      </c>
      <c r="X62" s="5"/>
      <c r="Y62" s="5"/>
      <c r="Z62" s="5"/>
      <c r="AA62" s="5"/>
      <c r="AB62" s="7" t="s">
        <v>361</v>
      </c>
      <c r="AC62" s="7" t="s">
        <v>361</v>
      </c>
      <c r="AD62" s="12" t="s">
        <v>1136</v>
      </c>
      <c r="AE62" s="5"/>
      <c r="AF62" s="5"/>
    </row>
    <row r="63" spans="2:32" ht="15.75" customHeight="1">
      <c r="B63" t="s">
        <v>365</v>
      </c>
      <c r="C63" t="s">
        <v>365</v>
      </c>
      <c r="G63" s="9" t="s">
        <v>366</v>
      </c>
      <c r="R63" s="5" t="s">
        <v>367</v>
      </c>
      <c r="S63" s="5"/>
      <c r="T63" s="5"/>
      <c r="U63" s="5"/>
      <c r="V63" s="5"/>
      <c r="W63" s="11" t="s">
        <v>368</v>
      </c>
      <c r="X63" s="5"/>
      <c r="Y63" s="5"/>
      <c r="Z63" s="5"/>
      <c r="AA63" s="5"/>
      <c r="AB63" s="7" t="s">
        <v>365</v>
      </c>
      <c r="AC63" s="14" t="s">
        <v>365</v>
      </c>
      <c r="AD63" s="12" t="s">
        <v>1137</v>
      </c>
      <c r="AE63" s="5"/>
      <c r="AF63" s="5"/>
    </row>
    <row r="64" spans="2:32" ht="15.75" customHeight="1">
      <c r="B64" t="s">
        <v>369</v>
      </c>
      <c r="C64" t="s">
        <v>369</v>
      </c>
      <c r="G64" s="9" t="s">
        <v>370</v>
      </c>
      <c r="R64" s="5" t="s">
        <v>371</v>
      </c>
      <c r="S64" s="5"/>
      <c r="T64" s="5"/>
      <c r="U64" s="5"/>
      <c r="V64" s="5"/>
      <c r="W64" s="11" t="s">
        <v>372</v>
      </c>
      <c r="X64" s="5"/>
      <c r="Y64" s="5"/>
      <c r="Z64" s="5"/>
      <c r="AA64" s="5"/>
      <c r="AB64" s="7" t="s">
        <v>369</v>
      </c>
      <c r="AC64" s="7" t="s">
        <v>369</v>
      </c>
      <c r="AD64" s="12" t="s">
        <v>1138</v>
      </c>
      <c r="AE64" s="5"/>
      <c r="AF64" s="5"/>
    </row>
    <row r="65" spans="2:32" ht="15.75" customHeight="1">
      <c r="B65" t="s">
        <v>373</v>
      </c>
      <c r="C65" t="s">
        <v>373</v>
      </c>
      <c r="G65" s="9" t="s">
        <v>374</v>
      </c>
      <c r="R65" s="5" t="s">
        <v>375</v>
      </c>
      <c r="S65" s="5"/>
      <c r="T65" s="5"/>
      <c r="U65" s="5"/>
      <c r="V65" s="5"/>
      <c r="W65" s="11" t="s">
        <v>376</v>
      </c>
      <c r="X65" s="5"/>
      <c r="Y65" s="5"/>
      <c r="Z65" s="5"/>
      <c r="AA65" s="5"/>
      <c r="AB65" s="7" t="s">
        <v>373</v>
      </c>
      <c r="AC65" s="7" t="s">
        <v>373</v>
      </c>
      <c r="AD65" s="12" t="s">
        <v>1139</v>
      </c>
      <c r="AE65" s="5"/>
      <c r="AF65" s="5"/>
    </row>
    <row r="66" spans="2:32" ht="15.75" customHeight="1">
      <c r="B66" t="s">
        <v>377</v>
      </c>
      <c r="C66" t="s">
        <v>377</v>
      </c>
      <c r="G66" s="9" t="s">
        <v>378</v>
      </c>
      <c r="R66" s="5" t="s">
        <v>379</v>
      </c>
      <c r="S66" s="5"/>
      <c r="T66" s="5"/>
      <c r="U66" s="5"/>
      <c r="V66" s="5"/>
      <c r="W66" s="11" t="s">
        <v>380</v>
      </c>
      <c r="X66" s="5"/>
      <c r="Y66" s="5"/>
      <c r="Z66" s="5"/>
      <c r="AA66" s="5"/>
      <c r="AB66" s="7" t="s">
        <v>377</v>
      </c>
      <c r="AC66" s="14" t="s">
        <v>377</v>
      </c>
      <c r="AD66" s="12" t="s">
        <v>1140</v>
      </c>
      <c r="AE66" s="5"/>
      <c r="AF66" s="5"/>
    </row>
    <row r="67" spans="2:32" ht="15.75" customHeight="1">
      <c r="B67" t="s">
        <v>381</v>
      </c>
      <c r="C67" t="s">
        <v>381</v>
      </c>
      <c r="G67" s="9" t="s">
        <v>382</v>
      </c>
      <c r="R67" s="5" t="s">
        <v>383</v>
      </c>
      <c r="S67" s="5"/>
      <c r="T67" s="5"/>
      <c r="U67" s="5"/>
      <c r="V67" s="5"/>
      <c r="W67" s="11" t="s">
        <v>384</v>
      </c>
      <c r="X67" s="5"/>
      <c r="Y67" s="5"/>
      <c r="Z67" s="5"/>
      <c r="AA67" s="5"/>
      <c r="AB67" s="7" t="s">
        <v>381</v>
      </c>
      <c r="AC67" s="14" t="s">
        <v>381</v>
      </c>
      <c r="AD67" s="12" t="s">
        <v>1141</v>
      </c>
      <c r="AE67" s="5"/>
      <c r="AF67" s="5"/>
    </row>
    <row r="68" spans="2:32" ht="15.75" customHeight="1">
      <c r="B68" t="s">
        <v>385</v>
      </c>
      <c r="C68" t="s">
        <v>385</v>
      </c>
      <c r="G68" s="9" t="s">
        <v>386</v>
      </c>
      <c r="R68" s="5" t="s">
        <v>387</v>
      </c>
      <c r="S68" s="5"/>
      <c r="T68" s="5"/>
      <c r="U68" s="5"/>
      <c r="V68" s="5"/>
      <c r="W68" s="11" t="s">
        <v>388</v>
      </c>
      <c r="X68" s="5"/>
      <c r="Y68" s="5"/>
      <c r="Z68" s="5"/>
      <c r="AA68" s="5"/>
      <c r="AB68" s="7" t="s">
        <v>385</v>
      </c>
      <c r="AC68" s="14" t="s">
        <v>385</v>
      </c>
      <c r="AD68" s="12" t="s">
        <v>1142</v>
      </c>
      <c r="AE68" s="5"/>
      <c r="AF68" s="5"/>
    </row>
    <row r="69" spans="2:32" ht="15.75" customHeight="1">
      <c r="B69" t="s">
        <v>389</v>
      </c>
      <c r="C69" t="s">
        <v>389</v>
      </c>
      <c r="G69" s="9" t="s">
        <v>390</v>
      </c>
      <c r="R69" s="5" t="s">
        <v>391</v>
      </c>
      <c r="S69" s="5"/>
      <c r="T69" s="5"/>
      <c r="U69" s="5"/>
      <c r="V69" s="5"/>
      <c r="W69" s="11" t="s">
        <v>392</v>
      </c>
      <c r="X69" s="5"/>
      <c r="Y69" s="5"/>
      <c r="Z69" s="5"/>
      <c r="AA69" s="5"/>
      <c r="AB69" s="7" t="s">
        <v>389</v>
      </c>
      <c r="AC69" s="14" t="s">
        <v>389</v>
      </c>
      <c r="AD69" s="12" t="s">
        <v>392</v>
      </c>
      <c r="AE69" s="5"/>
      <c r="AF69" s="5"/>
    </row>
    <row r="70" spans="2:32" ht="15.75" customHeight="1">
      <c r="B70" t="s">
        <v>394</v>
      </c>
      <c r="C70" t="s">
        <v>394</v>
      </c>
      <c r="G70" s="9" t="s">
        <v>395</v>
      </c>
      <c r="R70" s="5" t="s">
        <v>396</v>
      </c>
      <c r="S70" s="5"/>
      <c r="T70" s="5"/>
      <c r="U70" s="5"/>
      <c r="V70" s="5"/>
      <c r="W70" s="11" t="s">
        <v>397</v>
      </c>
      <c r="X70" s="5"/>
      <c r="Y70" s="5"/>
      <c r="Z70" s="5"/>
      <c r="AA70" s="5"/>
      <c r="AB70" s="7" t="s">
        <v>394</v>
      </c>
      <c r="AC70" s="14" t="s">
        <v>394</v>
      </c>
      <c r="AD70" s="12" t="s">
        <v>397</v>
      </c>
      <c r="AE70" s="5"/>
      <c r="AF70" s="5"/>
    </row>
    <row r="71" spans="2:32" ht="15.75" customHeight="1">
      <c r="B71" t="s">
        <v>398</v>
      </c>
      <c r="C71" t="s">
        <v>398</v>
      </c>
      <c r="G71" s="9" t="s">
        <v>399</v>
      </c>
      <c r="R71" s="5" t="s">
        <v>400</v>
      </c>
      <c r="S71" s="5"/>
      <c r="T71" s="5"/>
      <c r="U71" s="5"/>
      <c r="V71" s="5"/>
      <c r="W71" s="11" t="s">
        <v>401</v>
      </c>
      <c r="X71" s="5"/>
      <c r="Y71" s="5"/>
      <c r="Z71" s="5"/>
      <c r="AA71" s="5"/>
      <c r="AB71" s="7" t="s">
        <v>398</v>
      </c>
      <c r="AC71" s="14" t="s">
        <v>398</v>
      </c>
      <c r="AD71" s="12" t="s">
        <v>401</v>
      </c>
      <c r="AE71" s="5"/>
      <c r="AF71" s="5"/>
    </row>
    <row r="72" spans="2:32" ht="15.75" customHeight="1">
      <c r="B72" t="s">
        <v>403</v>
      </c>
      <c r="C72" t="s">
        <v>403</v>
      </c>
      <c r="G72" s="9" t="s">
        <v>404</v>
      </c>
      <c r="R72" s="5" t="s">
        <v>405</v>
      </c>
      <c r="S72" s="5"/>
      <c r="T72" s="5"/>
      <c r="U72" s="5"/>
      <c r="V72" s="5"/>
      <c r="W72" s="11" t="s">
        <v>406</v>
      </c>
      <c r="X72" s="5"/>
      <c r="Y72" s="5"/>
      <c r="Z72" s="5"/>
      <c r="AA72" s="5"/>
      <c r="AB72" s="7" t="s">
        <v>403</v>
      </c>
      <c r="AC72" s="14" t="s">
        <v>403</v>
      </c>
      <c r="AD72" s="12" t="s">
        <v>406</v>
      </c>
      <c r="AE72" s="5"/>
      <c r="AF72" s="5"/>
    </row>
    <row r="73" spans="2:32" ht="15.75" customHeight="1">
      <c r="B73" t="s">
        <v>407</v>
      </c>
      <c r="C73" t="s">
        <v>407</v>
      </c>
      <c r="G73" s="9" t="s">
        <v>408</v>
      </c>
      <c r="R73" s="5" t="s">
        <v>409</v>
      </c>
      <c r="S73" s="5"/>
      <c r="T73" s="5"/>
      <c r="U73" s="5"/>
      <c r="V73" s="5"/>
      <c r="W73" s="11" t="s">
        <v>410</v>
      </c>
      <c r="X73" s="5"/>
      <c r="Y73" s="5"/>
      <c r="Z73" s="5"/>
      <c r="AA73" s="5"/>
      <c r="AB73" s="7" t="s">
        <v>407</v>
      </c>
      <c r="AC73" s="14" t="s">
        <v>407</v>
      </c>
      <c r="AD73" s="12" t="s">
        <v>410</v>
      </c>
      <c r="AE73" s="5"/>
      <c r="AF73" s="5"/>
    </row>
    <row r="74" spans="2:32" ht="15.75" customHeight="1">
      <c r="B74" t="s">
        <v>411</v>
      </c>
      <c r="C74" t="s">
        <v>411</v>
      </c>
      <c r="G74" s="9" t="s">
        <v>412</v>
      </c>
      <c r="R74" s="5" t="s">
        <v>413</v>
      </c>
      <c r="S74" s="5"/>
      <c r="T74" s="5"/>
      <c r="U74" s="5"/>
      <c r="V74" s="5"/>
      <c r="W74" s="11" t="s">
        <v>414</v>
      </c>
      <c r="X74" s="5"/>
      <c r="Y74" s="5"/>
      <c r="Z74" s="5"/>
      <c r="AA74" s="5"/>
      <c r="AB74" s="7" t="s">
        <v>411</v>
      </c>
      <c r="AC74" s="7" t="s">
        <v>411</v>
      </c>
      <c r="AD74" s="12" t="s">
        <v>414</v>
      </c>
      <c r="AE74" s="5"/>
      <c r="AF74" s="5"/>
    </row>
    <row r="75" spans="2:32" ht="15.75" customHeight="1">
      <c r="B75" t="s">
        <v>415</v>
      </c>
      <c r="C75" t="s">
        <v>415</v>
      </c>
      <c r="G75" s="9" t="s">
        <v>416</v>
      </c>
      <c r="R75" s="5" t="s">
        <v>417</v>
      </c>
      <c r="S75" s="5"/>
      <c r="T75" s="5"/>
      <c r="U75" s="5"/>
      <c r="V75" s="5"/>
      <c r="W75" s="11" t="s">
        <v>418</v>
      </c>
      <c r="X75" s="5"/>
      <c r="Y75" s="5"/>
      <c r="Z75" s="5"/>
      <c r="AA75" s="5"/>
      <c r="AB75" s="7" t="s">
        <v>415</v>
      </c>
      <c r="AC75" s="14" t="s">
        <v>415</v>
      </c>
      <c r="AD75" s="12" t="s">
        <v>418</v>
      </c>
      <c r="AE75" s="5"/>
      <c r="AF75" s="5"/>
    </row>
    <row r="76" spans="2:32" ht="15.75" customHeight="1">
      <c r="B76" t="s">
        <v>419</v>
      </c>
      <c r="C76" t="s">
        <v>419</v>
      </c>
      <c r="G76" s="9" t="s">
        <v>420</v>
      </c>
      <c r="R76" s="5" t="s">
        <v>421</v>
      </c>
      <c r="S76" s="5"/>
      <c r="T76" s="5"/>
      <c r="U76" s="5"/>
      <c r="V76" s="5"/>
      <c r="W76" s="11" t="s">
        <v>422</v>
      </c>
      <c r="X76" s="5"/>
      <c r="Y76" s="5"/>
      <c r="Z76" s="5"/>
      <c r="AA76" s="5"/>
      <c r="AB76" s="7" t="s">
        <v>419</v>
      </c>
      <c r="AC76" s="14" t="s">
        <v>419</v>
      </c>
      <c r="AD76" s="12" t="s">
        <v>422</v>
      </c>
      <c r="AE76" s="5"/>
      <c r="AF76" s="5"/>
    </row>
    <row r="77" spans="2:32" ht="15.75" customHeight="1">
      <c r="B77" t="s">
        <v>423</v>
      </c>
      <c r="C77" t="s">
        <v>423</v>
      </c>
      <c r="G77" s="9" t="s">
        <v>424</v>
      </c>
      <c r="R77" s="5" t="s">
        <v>425</v>
      </c>
      <c r="S77" s="5"/>
      <c r="T77" s="5"/>
      <c r="U77" s="5"/>
      <c r="V77" s="5"/>
      <c r="W77" s="11" t="s">
        <v>426</v>
      </c>
      <c r="X77" s="5"/>
      <c r="Y77" s="5"/>
      <c r="Z77" s="5"/>
      <c r="AA77" s="5"/>
      <c r="AB77" s="7" t="s">
        <v>423</v>
      </c>
      <c r="AC77" s="14" t="s">
        <v>423</v>
      </c>
      <c r="AD77" s="12" t="s">
        <v>426</v>
      </c>
      <c r="AE77" s="5"/>
      <c r="AF77" s="5"/>
    </row>
    <row r="78" spans="2:32" ht="15.75" customHeight="1">
      <c r="B78" t="s">
        <v>427</v>
      </c>
      <c r="C78" t="s">
        <v>427</v>
      </c>
      <c r="G78" s="9" t="s">
        <v>428</v>
      </c>
      <c r="R78" s="5" t="s">
        <v>429</v>
      </c>
      <c r="S78" s="5"/>
      <c r="T78" s="5"/>
      <c r="U78" s="5"/>
      <c r="V78" s="5"/>
      <c r="W78" s="11" t="s">
        <v>430</v>
      </c>
      <c r="X78" s="5"/>
      <c r="Y78" s="5"/>
      <c r="Z78" s="5"/>
      <c r="AA78" s="5"/>
      <c r="AB78" s="7" t="s">
        <v>427</v>
      </c>
      <c r="AC78" s="14" t="s">
        <v>427</v>
      </c>
      <c r="AD78" s="25" t="s">
        <v>430</v>
      </c>
      <c r="AE78" s="5"/>
      <c r="AF78" s="5"/>
    </row>
    <row r="79" spans="2:32" ht="15.75" customHeight="1">
      <c r="B79" t="s">
        <v>431</v>
      </c>
      <c r="C79" t="s">
        <v>431</v>
      </c>
      <c r="G79" s="9" t="s">
        <v>432</v>
      </c>
      <c r="R79" s="5" t="s">
        <v>433</v>
      </c>
      <c r="S79" s="5"/>
      <c r="T79" s="5"/>
      <c r="U79" s="5"/>
      <c r="V79" s="5"/>
      <c r="W79" s="11" t="s">
        <v>434</v>
      </c>
      <c r="X79" s="5"/>
      <c r="Y79" s="5"/>
      <c r="Z79" s="5"/>
      <c r="AA79" s="5"/>
      <c r="AB79" s="7" t="s">
        <v>431</v>
      </c>
      <c r="AC79" s="14" t="s">
        <v>431</v>
      </c>
      <c r="AD79" s="12" t="s">
        <v>434</v>
      </c>
      <c r="AE79" s="5"/>
      <c r="AF79" s="5"/>
    </row>
    <row r="80" spans="2:32" ht="15.75" customHeight="1">
      <c r="B80" t="s">
        <v>435</v>
      </c>
      <c r="C80" t="s">
        <v>435</v>
      </c>
      <c r="G80" s="9" t="s">
        <v>436</v>
      </c>
      <c r="W80" s="11" t="s">
        <v>437</v>
      </c>
      <c r="AB80" s="7" t="s">
        <v>435</v>
      </c>
      <c r="AC80" s="7" t="s">
        <v>435</v>
      </c>
      <c r="AD80" s="12" t="s">
        <v>437</v>
      </c>
    </row>
    <row r="81" spans="2:30" ht="15.75" customHeight="1">
      <c r="B81" t="s">
        <v>438</v>
      </c>
      <c r="C81" t="s">
        <v>438</v>
      </c>
      <c r="G81" s="9" t="s">
        <v>439</v>
      </c>
      <c r="W81" s="11" t="s">
        <v>440</v>
      </c>
      <c r="AB81" s="7" t="s">
        <v>438</v>
      </c>
      <c r="AC81" s="14" t="s">
        <v>438</v>
      </c>
      <c r="AD81" s="12" t="s">
        <v>440</v>
      </c>
    </row>
    <row r="82" spans="2:30" ht="15.75" customHeight="1">
      <c r="B82" t="s">
        <v>441</v>
      </c>
      <c r="C82" t="s">
        <v>441</v>
      </c>
      <c r="G82" s="9" t="s">
        <v>442</v>
      </c>
      <c r="W82" s="11" t="s">
        <v>443</v>
      </c>
      <c r="AB82" s="7" t="s">
        <v>441</v>
      </c>
      <c r="AC82" s="14" t="s">
        <v>441</v>
      </c>
      <c r="AD82" s="12" t="s">
        <v>443</v>
      </c>
    </row>
    <row r="83" spans="2:30" ht="15.75" customHeight="1">
      <c r="B83" t="s">
        <v>444</v>
      </c>
      <c r="C83" t="s">
        <v>444</v>
      </c>
      <c r="G83" s="9" t="s">
        <v>445</v>
      </c>
      <c r="W83" s="11" t="s">
        <v>446</v>
      </c>
      <c r="AB83" s="7" t="s">
        <v>444</v>
      </c>
      <c r="AC83" s="14" t="s">
        <v>444</v>
      </c>
      <c r="AD83" s="12" t="s">
        <v>446</v>
      </c>
    </row>
    <row r="84" spans="2:30" ht="15.75" customHeight="1">
      <c r="B84" t="s">
        <v>447</v>
      </c>
      <c r="C84" t="s">
        <v>447</v>
      </c>
      <c r="G84" s="9" t="s">
        <v>448</v>
      </c>
      <c r="W84" s="11" t="s">
        <v>449</v>
      </c>
      <c r="AB84" s="7" t="s">
        <v>447</v>
      </c>
      <c r="AC84" s="14" t="s">
        <v>447</v>
      </c>
      <c r="AD84" s="12" t="s">
        <v>449</v>
      </c>
    </row>
    <row r="85" spans="2:30" ht="15.75" customHeight="1">
      <c r="B85" t="s">
        <v>450</v>
      </c>
      <c r="C85" t="s">
        <v>450</v>
      </c>
      <c r="G85" s="9" t="s">
        <v>451</v>
      </c>
      <c r="W85" s="11" t="s">
        <v>452</v>
      </c>
      <c r="AB85" s="7" t="s">
        <v>450</v>
      </c>
      <c r="AC85" s="14" t="s">
        <v>450</v>
      </c>
      <c r="AD85" s="12" t="s">
        <v>452</v>
      </c>
    </row>
    <row r="86" spans="2:30" ht="15.75" customHeight="1">
      <c r="B86" t="s">
        <v>453</v>
      </c>
      <c r="C86" t="s">
        <v>453</v>
      </c>
      <c r="G86" s="9" t="s">
        <v>454</v>
      </c>
      <c r="W86" s="11" t="s">
        <v>455</v>
      </c>
      <c r="AB86" s="7" t="s">
        <v>453</v>
      </c>
      <c r="AC86" s="14" t="s">
        <v>453</v>
      </c>
      <c r="AD86" s="12" t="s">
        <v>455</v>
      </c>
    </row>
    <row r="87" spans="2:30" ht="15.75" customHeight="1">
      <c r="B87" t="s">
        <v>456</v>
      </c>
      <c r="C87" t="s">
        <v>456</v>
      </c>
      <c r="G87" s="9" t="s">
        <v>457</v>
      </c>
      <c r="W87" s="11" t="s">
        <v>458</v>
      </c>
      <c r="AB87" s="7" t="s">
        <v>456</v>
      </c>
      <c r="AC87" s="14" t="s">
        <v>456</v>
      </c>
      <c r="AD87" s="12" t="s">
        <v>458</v>
      </c>
    </row>
    <row r="88" spans="2:30" ht="15.75" customHeight="1">
      <c r="B88" t="s">
        <v>459</v>
      </c>
      <c r="C88" t="s">
        <v>459</v>
      </c>
      <c r="G88" s="9" t="s">
        <v>460</v>
      </c>
      <c r="W88" s="11" t="s">
        <v>461</v>
      </c>
      <c r="AB88" s="7" t="s">
        <v>459</v>
      </c>
      <c r="AC88" s="14" t="s">
        <v>459</v>
      </c>
      <c r="AD88" s="12" t="s">
        <v>461</v>
      </c>
    </row>
    <row r="89" spans="2:30" ht="15.75" customHeight="1">
      <c r="B89" t="s">
        <v>462</v>
      </c>
      <c r="C89" t="s">
        <v>462</v>
      </c>
      <c r="G89" s="9" t="s">
        <v>463</v>
      </c>
      <c r="W89" s="11" t="s">
        <v>464</v>
      </c>
      <c r="AB89" s="7" t="s">
        <v>462</v>
      </c>
      <c r="AC89" s="14" t="s">
        <v>462</v>
      </c>
      <c r="AD89" s="12" t="s">
        <v>464</v>
      </c>
    </row>
    <row r="90" spans="2:30" ht="15.75" customHeight="1">
      <c r="B90" t="s">
        <v>465</v>
      </c>
      <c r="C90" t="s">
        <v>465</v>
      </c>
      <c r="G90" s="9" t="s">
        <v>466</v>
      </c>
      <c r="W90" s="11" t="s">
        <v>467</v>
      </c>
      <c r="AB90" s="7" t="s">
        <v>465</v>
      </c>
      <c r="AC90" s="14" t="s">
        <v>465</v>
      </c>
      <c r="AD90" s="12" t="s">
        <v>467</v>
      </c>
    </row>
    <row r="91" spans="2:30" ht="15.75" customHeight="1">
      <c r="B91" t="s">
        <v>468</v>
      </c>
      <c r="C91" t="s">
        <v>468</v>
      </c>
      <c r="G91" s="9" t="s">
        <v>469</v>
      </c>
      <c r="W91" s="11" t="s">
        <v>470</v>
      </c>
      <c r="AB91" s="7" t="s">
        <v>468</v>
      </c>
      <c r="AC91" s="14" t="s">
        <v>468</v>
      </c>
      <c r="AD91" s="25" t="s">
        <v>470</v>
      </c>
    </row>
    <row r="92" spans="2:30" ht="15.75" customHeight="1">
      <c r="B92" t="s">
        <v>471</v>
      </c>
      <c r="C92" t="s">
        <v>471</v>
      </c>
      <c r="G92" s="9" t="s">
        <v>472</v>
      </c>
      <c r="W92" s="11" t="s">
        <v>473</v>
      </c>
      <c r="AB92" s="7" t="s">
        <v>471</v>
      </c>
      <c r="AC92" s="14" t="s">
        <v>471</v>
      </c>
      <c r="AD92" s="12" t="s">
        <v>473</v>
      </c>
    </row>
    <row r="93" spans="2:30" ht="15.75" customHeight="1">
      <c r="B93" t="s">
        <v>474</v>
      </c>
      <c r="C93" t="s">
        <v>474</v>
      </c>
      <c r="G93" s="9" t="s">
        <v>475</v>
      </c>
      <c r="W93" s="11" t="s">
        <v>476</v>
      </c>
      <c r="AB93" s="7" t="s">
        <v>474</v>
      </c>
      <c r="AC93" s="14" t="s">
        <v>474</v>
      </c>
      <c r="AD93" s="12" t="s">
        <v>476</v>
      </c>
    </row>
    <row r="94" spans="2:30" ht="15.75" customHeight="1">
      <c r="B94" t="s">
        <v>477</v>
      </c>
      <c r="C94" t="s">
        <v>477</v>
      </c>
      <c r="G94" s="9" t="s">
        <v>478</v>
      </c>
      <c r="W94" s="11" t="s">
        <v>479</v>
      </c>
      <c r="AB94" s="7" t="s">
        <v>477</v>
      </c>
      <c r="AC94" s="14" t="s">
        <v>477</v>
      </c>
      <c r="AD94" s="12" t="s">
        <v>479</v>
      </c>
    </row>
    <row r="95" spans="2:30" ht="15.75" customHeight="1">
      <c r="B95" t="s">
        <v>480</v>
      </c>
      <c r="C95" t="s">
        <v>480</v>
      </c>
      <c r="G95" s="9" t="s">
        <v>481</v>
      </c>
      <c r="W95" s="11" t="s">
        <v>482</v>
      </c>
      <c r="AB95" s="7" t="s">
        <v>480</v>
      </c>
      <c r="AC95" s="14" t="s">
        <v>480</v>
      </c>
      <c r="AD95" s="12" t="s">
        <v>482</v>
      </c>
    </row>
    <row r="96" spans="2:30" ht="15.75" customHeight="1">
      <c r="B96" t="s">
        <v>483</v>
      </c>
      <c r="C96" t="s">
        <v>483</v>
      </c>
      <c r="G96" s="9" t="s">
        <v>484</v>
      </c>
      <c r="W96" s="11" t="s">
        <v>485</v>
      </c>
      <c r="AB96" s="7" t="s">
        <v>483</v>
      </c>
      <c r="AC96" s="14" t="s">
        <v>483</v>
      </c>
      <c r="AD96" s="12" t="s">
        <v>485</v>
      </c>
    </row>
    <row r="97" spans="2:30" ht="15.75" customHeight="1">
      <c r="B97" t="s">
        <v>486</v>
      </c>
      <c r="C97" t="s">
        <v>486</v>
      </c>
      <c r="G97" s="9" t="s">
        <v>487</v>
      </c>
      <c r="W97" s="11" t="s">
        <v>488</v>
      </c>
      <c r="AB97" s="7" t="s">
        <v>486</v>
      </c>
      <c r="AC97" s="7" t="s">
        <v>486</v>
      </c>
      <c r="AD97" s="12" t="s">
        <v>488</v>
      </c>
    </row>
    <row r="98" spans="2:30" ht="15.75" customHeight="1">
      <c r="B98" t="s">
        <v>489</v>
      </c>
      <c r="C98" t="s">
        <v>489</v>
      </c>
      <c r="G98" s="9" t="s">
        <v>490</v>
      </c>
      <c r="W98" s="11" t="s">
        <v>491</v>
      </c>
      <c r="AB98" s="7" t="s">
        <v>489</v>
      </c>
      <c r="AC98" s="7" t="s">
        <v>489</v>
      </c>
      <c r="AD98" s="12" t="s">
        <v>491</v>
      </c>
    </row>
    <row r="99" spans="2:30" ht="15.75" customHeight="1">
      <c r="B99" t="s">
        <v>492</v>
      </c>
      <c r="C99" t="s">
        <v>492</v>
      </c>
      <c r="G99" s="9" t="s">
        <v>493</v>
      </c>
      <c r="W99" s="11" t="s">
        <v>494</v>
      </c>
      <c r="AB99" s="7" t="s">
        <v>492</v>
      </c>
      <c r="AC99" s="14" t="s">
        <v>492</v>
      </c>
      <c r="AD99" s="12" t="s">
        <v>494</v>
      </c>
    </row>
    <row r="100" spans="2:30" ht="15.75" customHeight="1">
      <c r="B100" t="s">
        <v>495</v>
      </c>
      <c r="C100" t="s">
        <v>495</v>
      </c>
      <c r="G100" s="9" t="s">
        <v>496</v>
      </c>
      <c r="W100" s="11" t="s">
        <v>497</v>
      </c>
      <c r="AB100" s="7" t="s">
        <v>495</v>
      </c>
      <c r="AC100" s="7" t="s">
        <v>495</v>
      </c>
      <c r="AD100" s="12" t="s">
        <v>497</v>
      </c>
    </row>
    <row r="101" spans="2:30" ht="15.75" customHeight="1">
      <c r="B101" t="s">
        <v>498</v>
      </c>
      <c r="C101" t="s">
        <v>498</v>
      </c>
      <c r="G101" s="9" t="s">
        <v>499</v>
      </c>
      <c r="W101" s="11" t="s">
        <v>500</v>
      </c>
      <c r="AB101" s="7" t="s">
        <v>498</v>
      </c>
      <c r="AC101" s="14" t="s">
        <v>498</v>
      </c>
      <c r="AD101" s="12" t="s">
        <v>500</v>
      </c>
    </row>
    <row r="102" spans="2:30" ht="15.75" customHeight="1">
      <c r="B102" t="s">
        <v>501</v>
      </c>
      <c r="C102" t="s">
        <v>501</v>
      </c>
      <c r="G102" s="9" t="s">
        <v>502</v>
      </c>
      <c r="W102" s="11" t="s">
        <v>503</v>
      </c>
      <c r="AB102" s="7" t="s">
        <v>501</v>
      </c>
      <c r="AC102" s="14" t="s">
        <v>501</v>
      </c>
      <c r="AD102" s="12" t="s">
        <v>503</v>
      </c>
    </row>
    <row r="103" spans="2:30" ht="15.75" customHeight="1">
      <c r="B103" t="s">
        <v>504</v>
      </c>
      <c r="C103" t="s">
        <v>504</v>
      </c>
      <c r="G103" s="9" t="s">
        <v>505</v>
      </c>
      <c r="W103" s="11" t="s">
        <v>506</v>
      </c>
      <c r="AB103" s="7" t="s">
        <v>504</v>
      </c>
      <c r="AC103" s="14" t="s">
        <v>504</v>
      </c>
      <c r="AD103" s="12" t="s">
        <v>506</v>
      </c>
    </row>
    <row r="104" spans="2:30" ht="15.75" customHeight="1">
      <c r="B104" t="s">
        <v>507</v>
      </c>
      <c r="C104" t="s">
        <v>507</v>
      </c>
      <c r="G104" s="9" t="s">
        <v>508</v>
      </c>
      <c r="W104" s="11" t="s">
        <v>509</v>
      </c>
      <c r="AB104" s="7" t="s">
        <v>507</v>
      </c>
      <c r="AC104" s="14" t="s">
        <v>507</v>
      </c>
      <c r="AD104" s="12" t="s">
        <v>509</v>
      </c>
    </row>
    <row r="105" spans="2:30" ht="15.75" customHeight="1">
      <c r="B105" t="s">
        <v>510</v>
      </c>
      <c r="C105" t="s">
        <v>511</v>
      </c>
      <c r="G105" s="9" t="s">
        <v>512</v>
      </c>
      <c r="W105" s="11" t="s">
        <v>513</v>
      </c>
      <c r="AB105" s="7" t="s">
        <v>510</v>
      </c>
      <c r="AC105" s="14" t="s">
        <v>511</v>
      </c>
      <c r="AD105" s="12" t="s">
        <v>513</v>
      </c>
    </row>
    <row r="106" spans="2:30" ht="15.75" customHeight="1">
      <c r="B106" t="s">
        <v>514</v>
      </c>
      <c r="C106" t="s">
        <v>515</v>
      </c>
      <c r="G106" s="9" t="s">
        <v>516</v>
      </c>
      <c r="W106" s="11" t="s">
        <v>517</v>
      </c>
      <c r="AB106" s="7" t="s">
        <v>514</v>
      </c>
      <c r="AC106" s="14" t="s">
        <v>515</v>
      </c>
      <c r="AD106" s="12" t="s">
        <v>517</v>
      </c>
    </row>
    <row r="107" spans="2:30" ht="15.75" customHeight="1">
      <c r="B107" t="s">
        <v>518</v>
      </c>
      <c r="C107" t="s">
        <v>510</v>
      </c>
      <c r="G107" s="9" t="s">
        <v>519</v>
      </c>
      <c r="W107" s="11" t="s">
        <v>520</v>
      </c>
      <c r="AB107" s="7" t="s">
        <v>518</v>
      </c>
      <c r="AC107" s="14" t="s">
        <v>510</v>
      </c>
      <c r="AD107" s="12" t="s">
        <v>520</v>
      </c>
    </row>
    <row r="108" spans="2:30" ht="15.75" customHeight="1">
      <c r="B108" t="s">
        <v>521</v>
      </c>
      <c r="C108" t="s">
        <v>514</v>
      </c>
      <c r="G108" s="9" t="s">
        <v>522</v>
      </c>
      <c r="W108" s="11" t="s">
        <v>523</v>
      </c>
      <c r="AB108" s="7" t="s">
        <v>521</v>
      </c>
      <c r="AC108" s="14" t="s">
        <v>514</v>
      </c>
      <c r="AD108" s="12" t="s">
        <v>523</v>
      </c>
    </row>
    <row r="109" spans="2:30" ht="15.75" customHeight="1">
      <c r="B109" t="s">
        <v>524</v>
      </c>
      <c r="C109" t="s">
        <v>518</v>
      </c>
      <c r="G109" s="9" t="s">
        <v>525</v>
      </c>
      <c r="W109" s="11" t="s">
        <v>526</v>
      </c>
      <c r="AB109" s="7" t="s">
        <v>524</v>
      </c>
      <c r="AC109" s="14" t="s">
        <v>518</v>
      </c>
      <c r="AD109" s="12" t="s">
        <v>526</v>
      </c>
    </row>
    <row r="110" spans="2:30" ht="15.75" customHeight="1">
      <c r="B110" t="s">
        <v>527</v>
      </c>
      <c r="C110" t="s">
        <v>521</v>
      </c>
      <c r="G110" s="9" t="s">
        <v>528</v>
      </c>
      <c r="W110" s="11" t="s">
        <v>529</v>
      </c>
      <c r="AB110" s="7" t="s">
        <v>527</v>
      </c>
      <c r="AC110" s="14" t="s">
        <v>521</v>
      </c>
      <c r="AD110" s="12" t="s">
        <v>529</v>
      </c>
    </row>
    <row r="111" spans="2:30" ht="15.75" customHeight="1">
      <c r="B111" t="s">
        <v>530</v>
      </c>
      <c r="C111" t="s">
        <v>524</v>
      </c>
      <c r="G111" s="9" t="s">
        <v>531</v>
      </c>
      <c r="W111" s="11" t="s">
        <v>532</v>
      </c>
      <c r="AB111" s="7" t="s">
        <v>530</v>
      </c>
      <c r="AC111" s="14" t="s">
        <v>524</v>
      </c>
      <c r="AD111" s="12" t="s">
        <v>532</v>
      </c>
    </row>
    <row r="112" spans="2:30" ht="15.75" customHeight="1">
      <c r="B112" t="s">
        <v>533</v>
      </c>
      <c r="C112" t="s">
        <v>527</v>
      </c>
      <c r="G112" s="9" t="s">
        <v>534</v>
      </c>
      <c r="W112" s="11" t="s">
        <v>535</v>
      </c>
      <c r="AB112" s="7" t="s">
        <v>533</v>
      </c>
      <c r="AC112" s="14" t="s">
        <v>527</v>
      </c>
      <c r="AD112" s="12" t="s">
        <v>535</v>
      </c>
    </row>
    <row r="113" spans="1:30" ht="15.75" customHeight="1">
      <c r="B113" t="s">
        <v>536</v>
      </c>
      <c r="C113" t="s">
        <v>530</v>
      </c>
      <c r="G113" s="9" t="s">
        <v>537</v>
      </c>
      <c r="W113" s="11" t="s">
        <v>538</v>
      </c>
      <c r="AB113" s="7" t="s">
        <v>536</v>
      </c>
      <c r="AC113" s="14" t="s">
        <v>530</v>
      </c>
      <c r="AD113" s="12" t="s">
        <v>538</v>
      </c>
    </row>
    <row r="114" spans="1:30" ht="15.75" customHeight="1">
      <c r="B114" t="s">
        <v>539</v>
      </c>
      <c r="C114" t="s">
        <v>533</v>
      </c>
      <c r="G114" s="9" t="s">
        <v>540</v>
      </c>
      <c r="W114" s="11" t="s">
        <v>541</v>
      </c>
      <c r="AB114" s="7" t="s">
        <v>539</v>
      </c>
      <c r="AC114" s="7" t="s">
        <v>533</v>
      </c>
      <c r="AD114" s="12" t="s">
        <v>541</v>
      </c>
    </row>
    <row r="115" spans="1:30" ht="15.75" customHeight="1">
      <c r="B115" t="s">
        <v>542</v>
      </c>
      <c r="C115" t="s">
        <v>536</v>
      </c>
      <c r="G115" s="9" t="s">
        <v>543</v>
      </c>
      <c r="W115" s="11" t="s">
        <v>544</v>
      </c>
      <c r="AB115" s="7" t="s">
        <v>542</v>
      </c>
      <c r="AC115" s="14" t="s">
        <v>536</v>
      </c>
      <c r="AD115" s="12" t="s">
        <v>544</v>
      </c>
    </row>
    <row r="116" spans="1:30" ht="15.75" customHeight="1">
      <c r="B116" t="s">
        <v>545</v>
      </c>
      <c r="C116" t="s">
        <v>539</v>
      </c>
      <c r="G116" s="9" t="s">
        <v>546</v>
      </c>
      <c r="W116" s="11" t="s">
        <v>547</v>
      </c>
      <c r="AB116" s="7" t="s">
        <v>545</v>
      </c>
      <c r="AC116" s="14" t="s">
        <v>539</v>
      </c>
      <c r="AD116" s="12" t="s">
        <v>547</v>
      </c>
    </row>
    <row r="117" spans="1:30" ht="15.75" customHeight="1">
      <c r="B117" t="s">
        <v>548</v>
      </c>
      <c r="C117" t="s">
        <v>542</v>
      </c>
      <c r="G117" s="9" t="s">
        <v>549</v>
      </c>
      <c r="W117" s="11" t="s">
        <v>550</v>
      </c>
      <c r="AB117" s="7" t="s">
        <v>548</v>
      </c>
      <c r="AC117" s="14" t="s">
        <v>542</v>
      </c>
      <c r="AD117" s="12" t="s">
        <v>550</v>
      </c>
    </row>
    <row r="118" spans="1:30" ht="15.75" customHeight="1">
      <c r="B118" t="s">
        <v>551</v>
      </c>
      <c r="C118" t="s">
        <v>545</v>
      </c>
      <c r="G118" s="9" t="s">
        <v>552</v>
      </c>
      <c r="W118" s="11" t="s">
        <v>553</v>
      </c>
      <c r="AB118" s="7" t="s">
        <v>551</v>
      </c>
      <c r="AC118" s="14" t="s">
        <v>545</v>
      </c>
      <c r="AD118" s="12" t="s">
        <v>553</v>
      </c>
    </row>
    <row r="119" spans="1:30" ht="15.75" customHeight="1">
      <c r="B119" t="s">
        <v>554</v>
      </c>
      <c r="C119" t="s">
        <v>548</v>
      </c>
      <c r="G119" s="9" t="s">
        <v>555</v>
      </c>
      <c r="W119" s="11" t="s">
        <v>556</v>
      </c>
      <c r="AB119" s="7" t="s">
        <v>554</v>
      </c>
      <c r="AC119" s="14" t="s">
        <v>548</v>
      </c>
      <c r="AD119" s="12" t="s">
        <v>556</v>
      </c>
    </row>
    <row r="120" spans="1:30" ht="15.75" customHeight="1">
      <c r="B120" t="s">
        <v>557</v>
      </c>
      <c r="C120" t="s">
        <v>551</v>
      </c>
      <c r="G120" s="9" t="s">
        <v>558</v>
      </c>
      <c r="W120" s="11" t="s">
        <v>559</v>
      </c>
      <c r="AB120" s="7" t="s">
        <v>557</v>
      </c>
      <c r="AC120" s="14" t="s">
        <v>551</v>
      </c>
      <c r="AD120" s="12" t="s">
        <v>559</v>
      </c>
    </row>
    <row r="121" spans="1:30" ht="15.75" customHeight="1">
      <c r="B121" t="s">
        <v>560</v>
      </c>
      <c r="C121" t="s">
        <v>554</v>
      </c>
      <c r="G121" s="9" t="s">
        <v>561</v>
      </c>
      <c r="W121" s="11" t="s">
        <v>562</v>
      </c>
      <c r="AB121" s="7" t="s">
        <v>560</v>
      </c>
      <c r="AC121" s="14" t="s">
        <v>554</v>
      </c>
      <c r="AD121" s="12" t="s">
        <v>562</v>
      </c>
    </row>
    <row r="122" spans="1:30" ht="15.75" customHeight="1">
      <c r="B122" t="s">
        <v>563</v>
      </c>
      <c r="C122" t="s">
        <v>557</v>
      </c>
      <c r="G122" s="9" t="s">
        <v>564</v>
      </c>
      <c r="W122" s="11" t="s">
        <v>565</v>
      </c>
      <c r="AB122" s="7" t="s">
        <v>563</v>
      </c>
      <c r="AC122" s="14" t="s">
        <v>557</v>
      </c>
      <c r="AD122" s="12" t="s">
        <v>565</v>
      </c>
    </row>
    <row r="123" spans="1:30" ht="15.75" customHeight="1">
      <c r="C123" t="s">
        <v>560</v>
      </c>
      <c r="G123" s="9" t="s">
        <v>566</v>
      </c>
      <c r="W123" s="11" t="s">
        <v>567</v>
      </c>
      <c r="AB123" s="7"/>
      <c r="AC123" s="14" t="s">
        <v>560</v>
      </c>
      <c r="AD123" s="12" t="s">
        <v>567</v>
      </c>
    </row>
    <row r="124" spans="1:30" ht="15.75" customHeight="1">
      <c r="C124" t="s">
        <v>563</v>
      </c>
      <c r="G124" s="9" t="s">
        <v>568</v>
      </c>
      <c r="W124" s="11" t="s">
        <v>569</v>
      </c>
      <c r="AB124" s="7"/>
      <c r="AC124" s="14" t="s">
        <v>563</v>
      </c>
      <c r="AD124" s="12" t="s">
        <v>569</v>
      </c>
    </row>
    <row r="125" spans="1:30" ht="15.75" customHeight="1">
      <c r="A125" s="5"/>
      <c r="B125" s="5"/>
      <c r="C125" s="5"/>
      <c r="G125" s="9" t="s">
        <v>570</v>
      </c>
      <c r="W125" s="11" t="s">
        <v>571</v>
      </c>
      <c r="AD125" s="12" t="s">
        <v>571</v>
      </c>
    </row>
    <row r="126" spans="1:30" ht="15.75" customHeight="1">
      <c r="G126" s="9" t="s">
        <v>572</v>
      </c>
      <c r="W126" s="11" t="s">
        <v>573</v>
      </c>
      <c r="AD126" s="12" t="s">
        <v>573</v>
      </c>
    </row>
    <row r="127" spans="1:30" ht="15.75" customHeight="1">
      <c r="G127" s="9" t="s">
        <v>574</v>
      </c>
      <c r="W127" s="11" t="s">
        <v>575</v>
      </c>
      <c r="AD127" s="12" t="s">
        <v>575</v>
      </c>
    </row>
    <row r="128" spans="1:30" ht="15.75" customHeight="1">
      <c r="G128" s="9" t="s">
        <v>576</v>
      </c>
      <c r="W128" s="11" t="s">
        <v>577</v>
      </c>
      <c r="AD128" s="12" t="s">
        <v>577</v>
      </c>
    </row>
    <row r="129" spans="7:30" ht="15.75" customHeight="1">
      <c r="G129" s="9" t="s">
        <v>578</v>
      </c>
      <c r="W129" s="11" t="s">
        <v>579</v>
      </c>
      <c r="AD129" s="12" t="s">
        <v>579</v>
      </c>
    </row>
    <row r="130" spans="7:30" ht="15.75" customHeight="1">
      <c r="G130" s="9" t="s">
        <v>580</v>
      </c>
      <c r="W130" s="11" t="s">
        <v>581</v>
      </c>
      <c r="AD130" s="12" t="s">
        <v>581</v>
      </c>
    </row>
    <row r="131" spans="7:30" ht="15.75" customHeight="1">
      <c r="G131" s="9" t="s">
        <v>582</v>
      </c>
      <c r="W131" s="11" t="s">
        <v>583</v>
      </c>
      <c r="AD131" s="12" t="s">
        <v>583</v>
      </c>
    </row>
    <row r="132" spans="7:30" ht="15.75" customHeight="1">
      <c r="G132" s="9" t="s">
        <v>584</v>
      </c>
      <c r="W132" s="11" t="s">
        <v>585</v>
      </c>
      <c r="AD132" s="12" t="s">
        <v>585</v>
      </c>
    </row>
    <row r="133" spans="7:30" ht="15.75" customHeight="1">
      <c r="G133" s="9" t="s">
        <v>586</v>
      </c>
      <c r="W133" s="11" t="s">
        <v>587</v>
      </c>
      <c r="AD133" s="12" t="s">
        <v>587</v>
      </c>
    </row>
    <row r="134" spans="7:30" ht="15.75" customHeight="1">
      <c r="G134" s="9" t="s">
        <v>588</v>
      </c>
      <c r="W134" s="11" t="s">
        <v>589</v>
      </c>
      <c r="AD134" s="12" t="s">
        <v>589</v>
      </c>
    </row>
    <row r="135" spans="7:30" ht="15.75" customHeight="1">
      <c r="G135" s="9" t="s">
        <v>590</v>
      </c>
      <c r="W135" s="11" t="s">
        <v>591</v>
      </c>
      <c r="AD135" s="12" t="s">
        <v>591</v>
      </c>
    </row>
    <row r="136" spans="7:30" ht="15.75" customHeight="1">
      <c r="G136" s="9" t="s">
        <v>592</v>
      </c>
      <c r="W136" s="11" t="s">
        <v>593</v>
      </c>
      <c r="AD136" s="12" t="s">
        <v>593</v>
      </c>
    </row>
    <row r="137" spans="7:30" ht="15.75" customHeight="1">
      <c r="G137" s="9" t="s">
        <v>594</v>
      </c>
      <c r="W137" s="11" t="s">
        <v>595</v>
      </c>
      <c r="AD137" s="12" t="s">
        <v>595</v>
      </c>
    </row>
    <row r="138" spans="7:30" ht="15.75" customHeight="1">
      <c r="G138" s="9" t="s">
        <v>596</v>
      </c>
      <c r="W138" s="11" t="s">
        <v>597</v>
      </c>
      <c r="AD138" s="12" t="s">
        <v>597</v>
      </c>
    </row>
    <row r="139" spans="7:30" ht="15.75" customHeight="1">
      <c r="G139" s="9" t="s">
        <v>598</v>
      </c>
      <c r="W139" s="11" t="s">
        <v>599</v>
      </c>
      <c r="AD139" s="12" t="s">
        <v>599</v>
      </c>
    </row>
    <row r="140" spans="7:30" ht="15.75" customHeight="1">
      <c r="G140" s="9" t="s">
        <v>600</v>
      </c>
      <c r="W140" s="11" t="s">
        <v>601</v>
      </c>
      <c r="AD140" s="12" t="s">
        <v>601</v>
      </c>
    </row>
    <row r="141" spans="7:30" ht="15.75" customHeight="1">
      <c r="G141" s="9" t="s">
        <v>602</v>
      </c>
      <c r="W141" s="11" t="s">
        <v>603</v>
      </c>
      <c r="AD141" s="12" t="s">
        <v>603</v>
      </c>
    </row>
    <row r="142" spans="7:30" ht="15.75" customHeight="1">
      <c r="G142" s="9" t="s">
        <v>604</v>
      </c>
      <c r="W142" s="11" t="s">
        <v>605</v>
      </c>
      <c r="AD142" s="12" t="s">
        <v>605</v>
      </c>
    </row>
    <row r="143" spans="7:30" ht="15.75" customHeight="1">
      <c r="G143" s="9" t="s">
        <v>606</v>
      </c>
      <c r="W143" s="11" t="s">
        <v>607</v>
      </c>
      <c r="AD143" s="12" t="s">
        <v>607</v>
      </c>
    </row>
    <row r="144" spans="7:30" ht="15.75" customHeight="1">
      <c r="G144" s="9" t="s">
        <v>608</v>
      </c>
      <c r="W144" s="11" t="s">
        <v>609</v>
      </c>
      <c r="AD144" s="12" t="s">
        <v>609</v>
      </c>
    </row>
    <row r="145" spans="7:30" ht="15.75" customHeight="1">
      <c r="G145" s="9" t="s">
        <v>610</v>
      </c>
      <c r="W145" s="11" t="s">
        <v>611</v>
      </c>
      <c r="AD145" s="12" t="s">
        <v>611</v>
      </c>
    </row>
    <row r="146" spans="7:30" ht="15.75" customHeight="1">
      <c r="G146" s="9" t="s">
        <v>612</v>
      </c>
      <c r="W146" s="11" t="s">
        <v>613</v>
      </c>
      <c r="AD146" s="25" t="s">
        <v>613</v>
      </c>
    </row>
    <row r="147" spans="7:30" ht="15.75" customHeight="1">
      <c r="G147" s="9" t="s">
        <v>614</v>
      </c>
      <c r="W147" s="11" t="s">
        <v>615</v>
      </c>
      <c r="AD147" s="12" t="s">
        <v>615</v>
      </c>
    </row>
    <row r="148" spans="7:30" ht="15.75" customHeight="1">
      <c r="G148" s="9" t="s">
        <v>810</v>
      </c>
      <c r="W148" s="11" t="s">
        <v>616</v>
      </c>
      <c r="AD148" s="12" t="s">
        <v>616</v>
      </c>
    </row>
    <row r="149" spans="7:30" ht="15.75" customHeight="1">
      <c r="G149" s="9" t="s">
        <v>617</v>
      </c>
      <c r="W149" s="11" t="s">
        <v>618</v>
      </c>
      <c r="AD149" s="12" t="s">
        <v>618</v>
      </c>
    </row>
    <row r="150" spans="7:30" ht="15.75" customHeight="1">
      <c r="G150" s="9" t="s">
        <v>619</v>
      </c>
      <c r="W150" s="11" t="s">
        <v>620</v>
      </c>
      <c r="AD150" s="12" t="s">
        <v>620</v>
      </c>
    </row>
    <row r="151" spans="7:30" ht="15.75" customHeight="1">
      <c r="G151" s="9" t="s">
        <v>621</v>
      </c>
      <c r="W151" s="11" t="s">
        <v>622</v>
      </c>
      <c r="AD151" s="12" t="s">
        <v>622</v>
      </c>
    </row>
    <row r="152" spans="7:30" ht="15.75" customHeight="1">
      <c r="G152" s="9" t="s">
        <v>623</v>
      </c>
      <c r="W152" s="11" t="s">
        <v>624</v>
      </c>
      <c r="AD152" s="12" t="s">
        <v>624</v>
      </c>
    </row>
    <row r="153" spans="7:30" ht="15.75" customHeight="1">
      <c r="G153" s="9" t="s">
        <v>625</v>
      </c>
      <c r="W153" s="11" t="s">
        <v>626</v>
      </c>
      <c r="AD153" s="12" t="s">
        <v>626</v>
      </c>
    </row>
    <row r="154" spans="7:30" ht="15.75" customHeight="1">
      <c r="G154" s="9" t="s">
        <v>627</v>
      </c>
      <c r="W154" s="11" t="s">
        <v>628</v>
      </c>
      <c r="AD154" s="12" t="s">
        <v>628</v>
      </c>
    </row>
    <row r="155" spans="7:30" ht="15.75" customHeight="1">
      <c r="G155" s="9" t="s">
        <v>629</v>
      </c>
      <c r="W155" s="11" t="s">
        <v>630</v>
      </c>
      <c r="AD155" s="12" t="s">
        <v>630</v>
      </c>
    </row>
    <row r="156" spans="7:30" ht="15.75" customHeight="1">
      <c r="G156" s="9" t="s">
        <v>631</v>
      </c>
      <c r="W156" s="11" t="s">
        <v>632</v>
      </c>
      <c r="AD156" s="12" t="s">
        <v>632</v>
      </c>
    </row>
    <row r="157" spans="7:30" ht="15.75" customHeight="1">
      <c r="G157" s="9" t="s">
        <v>633</v>
      </c>
      <c r="W157" s="11" t="s">
        <v>634</v>
      </c>
      <c r="AD157" s="12" t="s">
        <v>634</v>
      </c>
    </row>
    <row r="158" spans="7:30" ht="15.75" customHeight="1">
      <c r="G158" s="9" t="s">
        <v>635</v>
      </c>
      <c r="W158" s="11" t="s">
        <v>636</v>
      </c>
      <c r="AD158" s="12" t="s">
        <v>636</v>
      </c>
    </row>
    <row r="159" spans="7:30" ht="15.75" customHeight="1">
      <c r="G159" s="9" t="s">
        <v>637</v>
      </c>
      <c r="W159" s="11" t="s">
        <v>638</v>
      </c>
      <c r="AD159" s="12" t="s">
        <v>638</v>
      </c>
    </row>
    <row r="160" spans="7:30" ht="15.75" customHeight="1">
      <c r="G160" s="9" t="s">
        <v>639</v>
      </c>
      <c r="W160" s="11" t="s">
        <v>640</v>
      </c>
      <c r="AD160" s="12" t="s">
        <v>640</v>
      </c>
    </row>
    <row r="161" spans="7:30" ht="15.75" customHeight="1">
      <c r="G161" s="9" t="s">
        <v>641</v>
      </c>
      <c r="W161" s="11" t="s">
        <v>642</v>
      </c>
      <c r="AD161" s="12" t="s">
        <v>642</v>
      </c>
    </row>
    <row r="162" spans="7:30" ht="15.75" customHeight="1">
      <c r="G162" s="9" t="s">
        <v>643</v>
      </c>
      <c r="W162" s="11" t="s">
        <v>644</v>
      </c>
      <c r="AD162" s="25" t="s">
        <v>644</v>
      </c>
    </row>
    <row r="163" spans="7:30" ht="15.75" customHeight="1">
      <c r="G163" s="9" t="s">
        <v>645</v>
      </c>
      <c r="W163" s="11" t="s">
        <v>646</v>
      </c>
      <c r="AD163" s="12" t="s">
        <v>646</v>
      </c>
    </row>
    <row r="164" spans="7:30" ht="15.75" customHeight="1">
      <c r="G164" s="9" t="s">
        <v>647</v>
      </c>
      <c r="W164" s="11" t="s">
        <v>648</v>
      </c>
      <c r="AD164" s="12" t="s">
        <v>648</v>
      </c>
    </row>
    <row r="165" spans="7:30" ht="15.75" customHeight="1">
      <c r="G165" s="9" t="s">
        <v>649</v>
      </c>
      <c r="W165" s="11" t="s">
        <v>650</v>
      </c>
      <c r="AD165" s="12" t="s">
        <v>650</v>
      </c>
    </row>
    <row r="166" spans="7:30" ht="15.75" customHeight="1">
      <c r="G166" s="9" t="s">
        <v>651</v>
      </c>
      <c r="W166" s="11" t="s">
        <v>652</v>
      </c>
      <c r="AD166" s="12" t="s">
        <v>652</v>
      </c>
    </row>
    <row r="167" spans="7:30" ht="15.75" customHeight="1">
      <c r="G167" s="9" t="s">
        <v>653</v>
      </c>
      <c r="W167" s="11" t="s">
        <v>654</v>
      </c>
      <c r="AD167" s="12" t="s">
        <v>654</v>
      </c>
    </row>
    <row r="168" spans="7:30" ht="15.75" customHeight="1">
      <c r="G168" s="9" t="s">
        <v>655</v>
      </c>
      <c r="W168" s="11" t="s">
        <v>656</v>
      </c>
      <c r="AD168" s="12" t="s">
        <v>656</v>
      </c>
    </row>
    <row r="169" spans="7:30" ht="15.75" customHeight="1">
      <c r="G169" s="9" t="s">
        <v>657</v>
      </c>
      <c r="W169" s="11" t="s">
        <v>658</v>
      </c>
      <c r="AD169" s="12" t="s">
        <v>658</v>
      </c>
    </row>
    <row r="170" spans="7:30" ht="15.75" customHeight="1">
      <c r="G170" s="9" t="s">
        <v>659</v>
      </c>
      <c r="W170" s="11" t="s">
        <v>660</v>
      </c>
      <c r="AD170" s="12" t="s">
        <v>660</v>
      </c>
    </row>
    <row r="171" spans="7:30" ht="15.75" customHeight="1">
      <c r="G171" s="9" t="s">
        <v>661</v>
      </c>
      <c r="W171" s="11" t="s">
        <v>662</v>
      </c>
      <c r="AD171" s="12" t="s">
        <v>662</v>
      </c>
    </row>
    <row r="172" spans="7:30" ht="15.75" customHeight="1">
      <c r="G172" s="9" t="s">
        <v>663</v>
      </c>
      <c r="W172" s="11" t="s">
        <v>664</v>
      </c>
      <c r="AD172" s="12" t="s">
        <v>664</v>
      </c>
    </row>
    <row r="173" spans="7:30" ht="15.75" customHeight="1">
      <c r="W173" s="11" t="s">
        <v>665</v>
      </c>
      <c r="AD173" s="12" t="s">
        <v>665</v>
      </c>
    </row>
    <row r="174" spans="7:30" ht="15.75" customHeight="1">
      <c r="W174" s="11" t="s">
        <v>666</v>
      </c>
      <c r="AD174" s="12" t="s">
        <v>666</v>
      </c>
    </row>
    <row r="175" spans="7:30" ht="15.75" customHeight="1">
      <c r="H175" s="98"/>
      <c r="L175" s="228"/>
      <c r="W175" s="11" t="s">
        <v>667</v>
      </c>
      <c r="AD175" s="12" t="s">
        <v>667</v>
      </c>
    </row>
    <row r="176" spans="7:30" s="98" customFormat="1" ht="15.75" customHeight="1">
      <c r="L176" s="228"/>
      <c r="W176" s="11"/>
      <c r="AD176" s="12"/>
    </row>
    <row r="177" spans="7:30" s="98" customFormat="1" ht="15.75" customHeight="1">
      <c r="L177" s="228"/>
      <c r="W177" s="11"/>
      <c r="AD177" s="12"/>
    </row>
    <row r="178" spans="7:30" ht="15.75" customHeight="1">
      <c r="G178" s="9" t="s">
        <v>972</v>
      </c>
      <c r="H178" s="98"/>
      <c r="W178" s="11" t="s">
        <v>669</v>
      </c>
      <c r="AD178" s="12" t="s">
        <v>669</v>
      </c>
    </row>
    <row r="179" spans="7:30" ht="15.75" customHeight="1">
      <c r="G179" s="9" t="s">
        <v>973</v>
      </c>
      <c r="H179" s="98"/>
      <c r="W179" s="11" t="s">
        <v>670</v>
      </c>
      <c r="AD179" s="12" t="s">
        <v>670</v>
      </c>
    </row>
    <row r="180" spans="7:30" ht="15.75" customHeight="1">
      <c r="G180" s="9" t="s">
        <v>974</v>
      </c>
      <c r="H180" s="98"/>
      <c r="W180" s="11" t="s">
        <v>671</v>
      </c>
      <c r="AD180" s="12" t="s">
        <v>671</v>
      </c>
    </row>
    <row r="181" spans="7:30" ht="15.75" customHeight="1">
      <c r="G181" s="9" t="s">
        <v>975</v>
      </c>
      <c r="H181" s="98"/>
      <c r="L181" s="228"/>
      <c r="W181" s="11" t="s">
        <v>672</v>
      </c>
      <c r="AD181" s="12" t="s">
        <v>672</v>
      </c>
    </row>
    <row r="182" spans="7:30" ht="15.75" customHeight="1">
      <c r="G182" s="9" t="s">
        <v>976</v>
      </c>
      <c r="H182" s="98"/>
      <c r="W182" s="11" t="s">
        <v>673</v>
      </c>
      <c r="AD182" s="12" t="s">
        <v>673</v>
      </c>
    </row>
    <row r="183" spans="7:30" ht="15.75" customHeight="1">
      <c r="G183" s="9" t="s">
        <v>977</v>
      </c>
      <c r="H183" s="98"/>
      <c r="W183" s="11" t="s">
        <v>674</v>
      </c>
      <c r="AD183" s="12" t="s">
        <v>674</v>
      </c>
    </row>
    <row r="184" spans="7:30" ht="15.75" customHeight="1">
      <c r="G184" s="9" t="s">
        <v>978</v>
      </c>
      <c r="W184" s="11" t="s">
        <v>675</v>
      </c>
      <c r="AD184" s="12" t="s">
        <v>675</v>
      </c>
    </row>
    <row r="185" spans="7:30" ht="15.75" customHeight="1">
      <c r="G185" s="9" t="s">
        <v>979</v>
      </c>
      <c r="W185" s="11" t="s">
        <v>676</v>
      </c>
      <c r="AD185" s="12" t="s">
        <v>676</v>
      </c>
    </row>
    <row r="186" spans="7:30" ht="15.75" customHeight="1">
      <c r="G186" s="9" t="s">
        <v>980</v>
      </c>
      <c r="W186" s="11" t="s">
        <v>677</v>
      </c>
      <c r="AD186" s="12" t="s">
        <v>677</v>
      </c>
    </row>
    <row r="187" spans="7:30" ht="15.75" customHeight="1">
      <c r="G187" s="9" t="s">
        <v>981</v>
      </c>
      <c r="W187" s="11" t="s">
        <v>678</v>
      </c>
      <c r="AD187" s="12" t="s">
        <v>678</v>
      </c>
    </row>
    <row r="188" spans="7:30" ht="15.75" customHeight="1">
      <c r="G188" s="9" t="s">
        <v>982</v>
      </c>
      <c r="W188" s="11" t="s">
        <v>679</v>
      </c>
      <c r="AD188" s="12" t="s">
        <v>679</v>
      </c>
    </row>
    <row r="189" spans="7:30" ht="15.75" customHeight="1">
      <c r="G189" s="9" t="s">
        <v>983</v>
      </c>
      <c r="W189" s="11" t="s">
        <v>680</v>
      </c>
      <c r="AD189" s="12" t="s">
        <v>680</v>
      </c>
    </row>
    <row r="190" spans="7:30" ht="15.75" customHeight="1">
      <c r="G190" s="9" t="s">
        <v>984</v>
      </c>
      <c r="W190" s="11" t="s">
        <v>681</v>
      </c>
      <c r="AD190" s="12" t="s">
        <v>681</v>
      </c>
    </row>
    <row r="191" spans="7:30" ht="15.75" customHeight="1">
      <c r="G191" s="9" t="s">
        <v>985</v>
      </c>
      <c r="W191" s="11" t="s">
        <v>682</v>
      </c>
      <c r="AD191" s="12" t="s">
        <v>682</v>
      </c>
    </row>
    <row r="192" spans="7:30" ht="15.75" customHeight="1">
      <c r="G192" s="9" t="s">
        <v>986</v>
      </c>
      <c r="W192" s="11" t="s">
        <v>683</v>
      </c>
      <c r="AD192" s="12" t="s">
        <v>683</v>
      </c>
    </row>
    <row r="193" spans="7:30" ht="15.75" customHeight="1">
      <c r="G193" s="9" t="s">
        <v>987</v>
      </c>
      <c r="W193" s="11" t="s">
        <v>684</v>
      </c>
      <c r="AD193" s="12" t="s">
        <v>684</v>
      </c>
    </row>
    <row r="194" spans="7:30" ht="15.75" customHeight="1">
      <c r="G194" s="9" t="s">
        <v>988</v>
      </c>
      <c r="W194" s="11" t="s">
        <v>685</v>
      </c>
      <c r="AD194" s="12" t="s">
        <v>685</v>
      </c>
    </row>
    <row r="195" spans="7:30" s="230" customFormat="1" ht="15.75" customHeight="1">
      <c r="G195" s="229" t="s">
        <v>896</v>
      </c>
      <c r="W195" s="232" t="s">
        <v>686</v>
      </c>
      <c r="AD195" s="233" t="s">
        <v>686</v>
      </c>
    </row>
    <row r="196" spans="7:30" ht="15.75" customHeight="1">
      <c r="G196" s="9" t="s">
        <v>897</v>
      </c>
      <c r="W196" s="11" t="s">
        <v>687</v>
      </c>
      <c r="AD196" s="12" t="s">
        <v>687</v>
      </c>
    </row>
    <row r="197" spans="7:30" ht="15.75" customHeight="1">
      <c r="G197" s="9" t="s">
        <v>898</v>
      </c>
      <c r="W197" s="11" t="s">
        <v>688</v>
      </c>
      <c r="AD197" s="12" t="s">
        <v>688</v>
      </c>
    </row>
    <row r="198" spans="7:30" ht="15.75" customHeight="1">
      <c r="G198" s="9" t="s">
        <v>899</v>
      </c>
      <c r="W198" s="11" t="s">
        <v>689</v>
      </c>
      <c r="AD198" s="12" t="s">
        <v>689</v>
      </c>
    </row>
    <row r="199" spans="7:30" ht="15.75" customHeight="1">
      <c r="G199" s="9" t="s">
        <v>900</v>
      </c>
      <c r="W199" s="11" t="s">
        <v>691</v>
      </c>
      <c r="AD199" s="12" t="s">
        <v>691</v>
      </c>
    </row>
    <row r="200" spans="7:30" ht="15.75" customHeight="1">
      <c r="G200" s="9" t="s">
        <v>901</v>
      </c>
      <c r="W200" s="11" t="s">
        <v>692</v>
      </c>
      <c r="AD200" s="12" t="s">
        <v>692</v>
      </c>
    </row>
    <row r="201" spans="7:30" ht="15.75" customHeight="1">
      <c r="G201" s="9" t="s">
        <v>902</v>
      </c>
      <c r="W201" s="11" t="s">
        <v>693</v>
      </c>
      <c r="AD201" s="12" t="s">
        <v>693</v>
      </c>
    </row>
    <row r="202" spans="7:30" ht="15.75" customHeight="1">
      <c r="G202" s="9" t="s">
        <v>903</v>
      </c>
      <c r="W202" s="11" t="s">
        <v>694</v>
      </c>
      <c r="AD202" s="12" t="s">
        <v>694</v>
      </c>
    </row>
    <row r="203" spans="7:30" ht="15.75" customHeight="1">
      <c r="G203" s="9" t="s">
        <v>904</v>
      </c>
      <c r="W203" s="11" t="s">
        <v>695</v>
      </c>
      <c r="AD203" s="12" t="s">
        <v>695</v>
      </c>
    </row>
    <row r="204" spans="7:30" ht="15.75" customHeight="1">
      <c r="G204" s="9" t="s">
        <v>905</v>
      </c>
      <c r="W204" s="11" t="s">
        <v>696</v>
      </c>
      <c r="AD204" s="12" t="s">
        <v>696</v>
      </c>
    </row>
    <row r="205" spans="7:30" ht="15.75" customHeight="1">
      <c r="G205" s="9" t="s">
        <v>906</v>
      </c>
      <c r="W205" s="11" t="s">
        <v>697</v>
      </c>
      <c r="AD205" s="12" t="s">
        <v>697</v>
      </c>
    </row>
    <row r="206" spans="7:30" ht="15.75" customHeight="1">
      <c r="G206" s="9" t="s">
        <v>907</v>
      </c>
      <c r="W206" s="11" t="s">
        <v>698</v>
      </c>
      <c r="AD206" s="12" t="s">
        <v>698</v>
      </c>
    </row>
    <row r="207" spans="7:30" ht="15.75" customHeight="1">
      <c r="G207" s="9" t="s">
        <v>908</v>
      </c>
      <c r="W207" s="11" t="s">
        <v>699</v>
      </c>
      <c r="AD207" s="12" t="s">
        <v>699</v>
      </c>
    </row>
    <row r="208" spans="7:30" ht="15.75" customHeight="1">
      <c r="G208" s="9" t="s">
        <v>909</v>
      </c>
      <c r="W208" s="11" t="s">
        <v>700</v>
      </c>
      <c r="AD208" s="12" t="s">
        <v>700</v>
      </c>
    </row>
    <row r="209" spans="7:30" ht="15.75" customHeight="1">
      <c r="G209" s="9" t="s">
        <v>910</v>
      </c>
      <c r="W209" s="11" t="s">
        <v>701</v>
      </c>
      <c r="AD209" s="12" t="s">
        <v>701</v>
      </c>
    </row>
    <row r="210" spans="7:30" ht="15.75" customHeight="1">
      <c r="G210" s="9" t="s">
        <v>911</v>
      </c>
      <c r="W210" s="11" t="s">
        <v>702</v>
      </c>
      <c r="AD210" s="12" t="s">
        <v>702</v>
      </c>
    </row>
    <row r="211" spans="7:30" ht="15.75" customHeight="1">
      <c r="G211" s="9" t="s">
        <v>912</v>
      </c>
      <c r="W211" s="11" t="s">
        <v>703</v>
      </c>
      <c r="AD211" s="12" t="s">
        <v>703</v>
      </c>
    </row>
    <row r="212" spans="7:30" ht="15.75" customHeight="1">
      <c r="G212" s="9" t="s">
        <v>913</v>
      </c>
      <c r="W212" s="11" t="s">
        <v>704</v>
      </c>
      <c r="AD212" s="12" t="s">
        <v>704</v>
      </c>
    </row>
    <row r="213" spans="7:30" ht="15.75" customHeight="1">
      <c r="G213" s="9" t="s">
        <v>914</v>
      </c>
      <c r="W213" s="11" t="s">
        <v>705</v>
      </c>
      <c r="AD213" s="12" t="s">
        <v>705</v>
      </c>
    </row>
    <row r="214" spans="7:30" ht="15.75" customHeight="1">
      <c r="G214" s="9" t="s">
        <v>915</v>
      </c>
      <c r="W214" s="11" t="s">
        <v>706</v>
      </c>
      <c r="AD214" s="12" t="s">
        <v>706</v>
      </c>
    </row>
    <row r="215" spans="7:30" ht="15.75" customHeight="1">
      <c r="G215" s="9" t="s">
        <v>916</v>
      </c>
      <c r="W215" s="26"/>
      <c r="AD215" s="27"/>
    </row>
    <row r="216" spans="7:30" ht="15.75" customHeight="1">
      <c r="G216" s="9" t="s">
        <v>917</v>
      </c>
      <c r="W216" s="26"/>
    </row>
    <row r="217" spans="7:30" ht="15.75" customHeight="1">
      <c r="G217" s="9" t="s">
        <v>918</v>
      </c>
      <c r="W217" s="26"/>
    </row>
    <row r="218" spans="7:30" ht="15.75" customHeight="1">
      <c r="G218" s="9" t="s">
        <v>919</v>
      </c>
      <c r="W218" s="26"/>
    </row>
    <row r="219" spans="7:30" ht="15.75" customHeight="1">
      <c r="G219" s="9" t="s">
        <v>920</v>
      </c>
      <c r="W219" s="26"/>
    </row>
    <row r="220" spans="7:30" ht="15.75" customHeight="1">
      <c r="G220" s="9" t="s">
        <v>921</v>
      </c>
      <c r="W220" s="26"/>
    </row>
    <row r="221" spans="7:30" ht="15.75" customHeight="1">
      <c r="G221" s="9" t="s">
        <v>922</v>
      </c>
      <c r="W221" s="26"/>
    </row>
    <row r="222" spans="7:30" ht="15.75" customHeight="1">
      <c r="G222" s="9" t="s">
        <v>923</v>
      </c>
      <c r="W222" s="26"/>
    </row>
    <row r="223" spans="7:30" ht="15.75" customHeight="1">
      <c r="G223" s="9" t="s">
        <v>924</v>
      </c>
      <c r="W223" s="26"/>
    </row>
    <row r="224" spans="7:30" ht="15.75" customHeight="1">
      <c r="G224" s="9" t="s">
        <v>925</v>
      </c>
      <c r="W224" s="26"/>
    </row>
    <row r="225" spans="7:23" ht="15.75" customHeight="1">
      <c r="G225" s="9" t="s">
        <v>926</v>
      </c>
      <c r="W225" s="26"/>
    </row>
    <row r="226" spans="7:23" ht="15.75" customHeight="1">
      <c r="G226" s="9" t="s">
        <v>927</v>
      </c>
      <c r="W226" s="26"/>
    </row>
    <row r="227" spans="7:23" ht="15.75" customHeight="1">
      <c r="G227" s="9" t="s">
        <v>928</v>
      </c>
      <c r="W227" s="26"/>
    </row>
    <row r="228" spans="7:23" ht="15.75" customHeight="1">
      <c r="G228" s="9" t="s">
        <v>929</v>
      </c>
      <c r="W228" s="26"/>
    </row>
    <row r="229" spans="7:23" ht="15.75" customHeight="1">
      <c r="G229" s="9" t="s">
        <v>930</v>
      </c>
      <c r="W229" s="26"/>
    </row>
    <row r="230" spans="7:23" s="230" customFormat="1" ht="15.75" customHeight="1">
      <c r="G230" s="229" t="s">
        <v>870</v>
      </c>
      <c r="W230" s="231"/>
    </row>
    <row r="231" spans="7:23" ht="15.75" customHeight="1">
      <c r="G231" s="9" t="s">
        <v>871</v>
      </c>
      <c r="W231" s="26"/>
    </row>
    <row r="232" spans="7:23" ht="15.75" customHeight="1">
      <c r="G232" s="9" t="s">
        <v>872</v>
      </c>
      <c r="W232" s="26"/>
    </row>
    <row r="233" spans="7:23" ht="15.75" customHeight="1">
      <c r="G233" s="9" t="s">
        <v>873</v>
      </c>
      <c r="W233" s="26"/>
    </row>
    <row r="234" spans="7:23" ht="15.75" customHeight="1">
      <c r="G234" s="9" t="s">
        <v>874</v>
      </c>
      <c r="W234" s="26"/>
    </row>
    <row r="235" spans="7:23" ht="15.75" customHeight="1">
      <c r="G235" s="9" t="s">
        <v>875</v>
      </c>
      <c r="W235" s="26"/>
    </row>
    <row r="236" spans="7:23" ht="15.75" customHeight="1">
      <c r="G236" s="9" t="s">
        <v>876</v>
      </c>
      <c r="W236" s="26"/>
    </row>
    <row r="237" spans="7:23" ht="15.75" customHeight="1">
      <c r="G237" s="9" t="s">
        <v>877</v>
      </c>
      <c r="W237" s="26"/>
    </row>
    <row r="238" spans="7:23" ht="15.75" customHeight="1">
      <c r="G238" s="9" t="s">
        <v>878</v>
      </c>
      <c r="W238" s="26"/>
    </row>
    <row r="239" spans="7:23" ht="15.75" customHeight="1">
      <c r="G239" s="9" t="s">
        <v>879</v>
      </c>
      <c r="W239" s="26"/>
    </row>
    <row r="240" spans="7:23" ht="15.75" customHeight="1">
      <c r="G240" s="9" t="s">
        <v>880</v>
      </c>
      <c r="W240" s="26"/>
    </row>
    <row r="241" spans="7:23" ht="15.75" customHeight="1">
      <c r="G241" s="9" t="s">
        <v>881</v>
      </c>
      <c r="W241" s="26"/>
    </row>
    <row r="242" spans="7:23" ht="15.75" customHeight="1">
      <c r="G242" s="9" t="s">
        <v>882</v>
      </c>
      <c r="W242" s="26"/>
    </row>
    <row r="243" spans="7:23" ht="15.75" customHeight="1">
      <c r="G243" s="9" t="s">
        <v>883</v>
      </c>
      <c r="W243" s="26"/>
    </row>
    <row r="244" spans="7:23" ht="15.75" customHeight="1">
      <c r="G244" s="9" t="s">
        <v>884</v>
      </c>
      <c r="W244" s="26"/>
    </row>
    <row r="245" spans="7:23" ht="15.75" customHeight="1">
      <c r="G245" s="9" t="s">
        <v>885</v>
      </c>
      <c r="W245" s="26"/>
    </row>
    <row r="246" spans="7:23" ht="15.75" customHeight="1">
      <c r="G246" s="9" t="s">
        <v>886</v>
      </c>
      <c r="W246" s="26"/>
    </row>
    <row r="247" spans="7:23" ht="15.75" customHeight="1">
      <c r="G247" s="9" t="s">
        <v>887</v>
      </c>
      <c r="W247" s="26"/>
    </row>
    <row r="248" spans="7:23" ht="15.75" customHeight="1">
      <c r="G248" s="9" t="s">
        <v>888</v>
      </c>
      <c r="W248" s="26"/>
    </row>
    <row r="249" spans="7:23" ht="15.75" customHeight="1">
      <c r="G249" s="9" t="s">
        <v>889</v>
      </c>
      <c r="W249" s="26"/>
    </row>
    <row r="250" spans="7:23" ht="15.75" customHeight="1">
      <c r="G250" s="9" t="s">
        <v>890</v>
      </c>
      <c r="W250" s="26"/>
    </row>
    <row r="251" spans="7:23" ht="15.75" customHeight="1">
      <c r="G251" s="9" t="s">
        <v>891</v>
      </c>
      <c r="W251" s="26"/>
    </row>
    <row r="252" spans="7:23" ht="15.75" customHeight="1">
      <c r="G252" s="9" t="s">
        <v>892</v>
      </c>
      <c r="W252" s="26"/>
    </row>
    <row r="253" spans="7:23" ht="15.75" customHeight="1">
      <c r="G253" s="9" t="s">
        <v>893</v>
      </c>
      <c r="W253" s="26"/>
    </row>
    <row r="254" spans="7:23" ht="15.75" customHeight="1">
      <c r="G254" s="9" t="s">
        <v>894</v>
      </c>
      <c r="W254" s="26"/>
    </row>
    <row r="255" spans="7:23" ht="15.75" customHeight="1">
      <c r="G255" s="9" t="s">
        <v>895</v>
      </c>
      <c r="W255" s="26"/>
    </row>
    <row r="256" spans="7:23" s="230" customFormat="1" ht="15.75" customHeight="1">
      <c r="G256" s="229" t="s">
        <v>869</v>
      </c>
      <c r="W256" s="231"/>
    </row>
    <row r="257" spans="7:23" ht="15.75" customHeight="1">
      <c r="G257" s="9" t="s">
        <v>868</v>
      </c>
      <c r="W257" s="26"/>
    </row>
    <row r="258" spans="7:23" ht="15.75" customHeight="1">
      <c r="G258" s="9" t="s">
        <v>844</v>
      </c>
      <c r="W258" s="26"/>
    </row>
    <row r="259" spans="7:23" ht="15.75" customHeight="1">
      <c r="G259" s="9" t="s">
        <v>845</v>
      </c>
      <c r="W259" s="26"/>
    </row>
    <row r="260" spans="7:23" ht="15.75" customHeight="1">
      <c r="G260" s="9" t="s">
        <v>846</v>
      </c>
      <c r="W260" s="26"/>
    </row>
    <row r="261" spans="7:23" ht="15.75" customHeight="1">
      <c r="G261" s="9" t="s">
        <v>847</v>
      </c>
      <c r="W261" s="26"/>
    </row>
    <row r="262" spans="7:23" ht="15.75" customHeight="1">
      <c r="G262" s="9" t="s">
        <v>848</v>
      </c>
      <c r="W262" s="26"/>
    </row>
    <row r="263" spans="7:23" ht="15.75" customHeight="1">
      <c r="G263" s="9" t="s">
        <v>849</v>
      </c>
      <c r="W263" s="26"/>
    </row>
    <row r="264" spans="7:23" ht="15.75" customHeight="1">
      <c r="G264" s="9" t="s">
        <v>850</v>
      </c>
      <c r="W264" s="26"/>
    </row>
    <row r="265" spans="7:23" ht="15.75" customHeight="1">
      <c r="G265" s="9" t="s">
        <v>851</v>
      </c>
      <c r="W265" s="26"/>
    </row>
    <row r="266" spans="7:23" ht="15.75" customHeight="1">
      <c r="G266" s="9" t="s">
        <v>852</v>
      </c>
      <c r="W266" s="26"/>
    </row>
    <row r="267" spans="7:23" ht="15.75" customHeight="1">
      <c r="G267" s="9" t="s">
        <v>853</v>
      </c>
      <c r="W267" s="26"/>
    </row>
    <row r="268" spans="7:23" ht="15.75" customHeight="1">
      <c r="G268" s="9" t="s">
        <v>854</v>
      </c>
      <c r="W268" s="26"/>
    </row>
    <row r="269" spans="7:23" ht="15.75" customHeight="1">
      <c r="G269" s="9" t="s">
        <v>855</v>
      </c>
      <c r="W269" s="26"/>
    </row>
    <row r="270" spans="7:23" ht="15.75" customHeight="1">
      <c r="G270" s="9" t="s">
        <v>856</v>
      </c>
      <c r="W270" s="26"/>
    </row>
    <row r="271" spans="7:23" ht="15.75" customHeight="1">
      <c r="G271" s="9" t="s">
        <v>857</v>
      </c>
      <c r="W271" s="26"/>
    </row>
    <row r="272" spans="7:23" ht="15.75" customHeight="1">
      <c r="G272" s="9" t="s">
        <v>858</v>
      </c>
      <c r="W272" s="26"/>
    </row>
    <row r="273" spans="7:23" ht="15.75" customHeight="1">
      <c r="G273" s="9" t="s">
        <v>859</v>
      </c>
      <c r="W273" s="26"/>
    </row>
    <row r="274" spans="7:23" ht="15.75" customHeight="1">
      <c r="G274" s="9" t="s">
        <v>860</v>
      </c>
      <c r="W274" s="26"/>
    </row>
    <row r="275" spans="7:23" ht="15.75" customHeight="1">
      <c r="G275" s="9" t="s">
        <v>861</v>
      </c>
      <c r="W275" s="26"/>
    </row>
    <row r="276" spans="7:23" ht="15.75" customHeight="1">
      <c r="G276" s="9" t="s">
        <v>862</v>
      </c>
      <c r="W276" s="26"/>
    </row>
    <row r="277" spans="7:23" ht="15.75" customHeight="1">
      <c r="G277" s="9" t="s">
        <v>863</v>
      </c>
      <c r="W277" s="26"/>
    </row>
    <row r="278" spans="7:23" ht="15.75" customHeight="1">
      <c r="G278" s="9" t="s">
        <v>864</v>
      </c>
      <c r="W278" s="26"/>
    </row>
    <row r="279" spans="7:23" ht="15.75" customHeight="1">
      <c r="G279" s="9" t="s">
        <v>865</v>
      </c>
      <c r="W279" s="26"/>
    </row>
    <row r="280" spans="7:23" ht="15.75" customHeight="1">
      <c r="G280" s="9" t="s">
        <v>866</v>
      </c>
      <c r="W280" s="26"/>
    </row>
    <row r="281" spans="7:23" ht="15.75" customHeight="1">
      <c r="G281" s="9" t="s">
        <v>867</v>
      </c>
      <c r="W281" s="26"/>
    </row>
    <row r="282" spans="7:23" s="230" customFormat="1" ht="15.75" customHeight="1">
      <c r="G282" s="229" t="s">
        <v>931</v>
      </c>
      <c r="W282" s="231"/>
    </row>
    <row r="283" spans="7:23" ht="15.75" customHeight="1">
      <c r="G283" s="9" t="s">
        <v>932</v>
      </c>
      <c r="W283" s="26"/>
    </row>
    <row r="284" spans="7:23" ht="15.75" customHeight="1">
      <c r="G284" s="9" t="s">
        <v>933</v>
      </c>
      <c r="W284" s="26"/>
    </row>
    <row r="285" spans="7:23" ht="15.75" customHeight="1">
      <c r="G285" s="9" t="s">
        <v>934</v>
      </c>
      <c r="W285" s="26"/>
    </row>
    <row r="286" spans="7:23" ht="15.75" customHeight="1">
      <c r="G286" s="9" t="s">
        <v>935</v>
      </c>
      <c r="W286" s="26"/>
    </row>
    <row r="287" spans="7:23" ht="15.75" customHeight="1">
      <c r="G287" s="9" t="s">
        <v>936</v>
      </c>
      <c r="W287" s="26"/>
    </row>
    <row r="288" spans="7:23" ht="15.75" customHeight="1">
      <c r="G288" s="9" t="s">
        <v>937</v>
      </c>
      <c r="W288" s="26"/>
    </row>
    <row r="289" spans="7:23" ht="15.75" customHeight="1">
      <c r="G289" s="9" t="s">
        <v>938</v>
      </c>
      <c r="W289" s="26"/>
    </row>
    <row r="290" spans="7:23" ht="15.75" customHeight="1">
      <c r="G290" s="9" t="s">
        <v>939</v>
      </c>
      <c r="W290" s="26"/>
    </row>
    <row r="291" spans="7:23" ht="15.75" customHeight="1">
      <c r="G291" s="9" t="s">
        <v>940</v>
      </c>
      <c r="W291" s="26"/>
    </row>
    <row r="292" spans="7:23" ht="15.75" customHeight="1">
      <c r="G292" s="9" t="s">
        <v>941</v>
      </c>
      <c r="W292" s="26"/>
    </row>
    <row r="293" spans="7:23" ht="15.75" customHeight="1">
      <c r="G293" s="9" t="s">
        <v>942</v>
      </c>
      <c r="W293" s="26"/>
    </row>
    <row r="294" spans="7:23" ht="15.75" customHeight="1">
      <c r="G294" s="9" t="s">
        <v>943</v>
      </c>
      <c r="W294" s="26"/>
    </row>
    <row r="295" spans="7:23" ht="15.75" customHeight="1">
      <c r="G295" s="9" t="s">
        <v>944</v>
      </c>
      <c r="W295" s="26"/>
    </row>
    <row r="296" spans="7:23" ht="15.75" customHeight="1">
      <c r="G296" s="9" t="s">
        <v>945</v>
      </c>
      <c r="W296" s="26"/>
    </row>
    <row r="297" spans="7:23" ht="15.75" customHeight="1">
      <c r="G297" s="9" t="s">
        <v>946</v>
      </c>
      <c r="W297" s="26"/>
    </row>
    <row r="298" spans="7:23" ht="15.75" customHeight="1">
      <c r="G298" s="9" t="s">
        <v>947</v>
      </c>
      <c r="W298" s="26"/>
    </row>
    <row r="299" spans="7:23" ht="15.75" customHeight="1">
      <c r="G299" s="9" t="s">
        <v>948</v>
      </c>
      <c r="W299" s="26"/>
    </row>
    <row r="300" spans="7:23" ht="15.75" customHeight="1">
      <c r="G300" s="9" t="s">
        <v>949</v>
      </c>
      <c r="W300" s="26"/>
    </row>
    <row r="301" spans="7:23" ht="15.75" customHeight="1">
      <c r="G301" s="9" t="s">
        <v>950</v>
      </c>
      <c r="W301" s="26"/>
    </row>
    <row r="302" spans="7:23" ht="15.75" customHeight="1">
      <c r="G302" s="9" t="s">
        <v>951</v>
      </c>
      <c r="W302" s="26"/>
    </row>
    <row r="303" spans="7:23" ht="15.75" customHeight="1">
      <c r="G303" s="9" t="s">
        <v>952</v>
      </c>
      <c r="W303" s="26"/>
    </row>
    <row r="304" spans="7:23" ht="15.75" customHeight="1">
      <c r="G304" s="9" t="s">
        <v>953</v>
      </c>
      <c r="W304" s="26"/>
    </row>
    <row r="305" spans="7:23" ht="15.75" customHeight="1">
      <c r="G305" s="9" t="s">
        <v>954</v>
      </c>
      <c r="W305" s="26"/>
    </row>
    <row r="306" spans="7:23" ht="15.75" customHeight="1">
      <c r="G306" s="9" t="s">
        <v>955</v>
      </c>
      <c r="W306" s="26"/>
    </row>
    <row r="307" spans="7:23" ht="15.75" customHeight="1">
      <c r="G307" s="9" t="s">
        <v>956</v>
      </c>
      <c r="W307" s="26"/>
    </row>
    <row r="308" spans="7:23" ht="15.75" customHeight="1">
      <c r="G308" s="9" t="s">
        <v>957</v>
      </c>
      <c r="W308" s="26"/>
    </row>
    <row r="309" spans="7:23" ht="15.75" customHeight="1">
      <c r="G309" s="9" t="s">
        <v>958</v>
      </c>
      <c r="W309" s="26"/>
    </row>
    <row r="310" spans="7:23" ht="15.75" customHeight="1">
      <c r="G310" s="9" t="s">
        <v>959</v>
      </c>
      <c r="W310" s="26"/>
    </row>
    <row r="311" spans="7:23" ht="15.75" customHeight="1">
      <c r="G311" s="9" t="s">
        <v>960</v>
      </c>
      <c r="W311" s="26"/>
    </row>
    <row r="312" spans="7:23" ht="15.75" customHeight="1">
      <c r="G312" s="9" t="s">
        <v>961</v>
      </c>
      <c r="W312" s="26"/>
    </row>
    <row r="313" spans="7:23" ht="15.75" customHeight="1">
      <c r="G313" s="9" t="s">
        <v>962</v>
      </c>
      <c r="W313" s="26"/>
    </row>
    <row r="314" spans="7:23" ht="15.75" customHeight="1">
      <c r="G314" s="9" t="s">
        <v>963</v>
      </c>
      <c r="W314" s="26"/>
    </row>
    <row r="315" spans="7:23" ht="15.75" customHeight="1">
      <c r="G315" s="9" t="s">
        <v>964</v>
      </c>
      <c r="W315" s="26"/>
    </row>
    <row r="316" spans="7:23" ht="15.75" customHeight="1">
      <c r="G316" s="9" t="s">
        <v>965</v>
      </c>
      <c r="W316" s="26"/>
    </row>
    <row r="317" spans="7:23" ht="15.75" customHeight="1">
      <c r="G317" s="9" t="s">
        <v>966</v>
      </c>
      <c r="W317" s="26"/>
    </row>
    <row r="318" spans="7:23" ht="15.75" customHeight="1">
      <c r="G318" s="9" t="s">
        <v>967</v>
      </c>
      <c r="W318" s="26"/>
    </row>
    <row r="319" spans="7:23" ht="15.75" customHeight="1">
      <c r="G319" s="9" t="s">
        <v>968</v>
      </c>
      <c r="W319" s="26"/>
    </row>
    <row r="320" spans="7:23" ht="15.75" customHeight="1">
      <c r="G320" s="9" t="s">
        <v>969</v>
      </c>
      <c r="W320" s="26"/>
    </row>
    <row r="321" spans="7:23" ht="15.75" customHeight="1">
      <c r="G321" s="9" t="s">
        <v>970</v>
      </c>
      <c r="W321" s="26"/>
    </row>
    <row r="322" spans="7:23" ht="15.75" customHeight="1">
      <c r="G322" s="9" t="s">
        <v>971</v>
      </c>
      <c r="W322" s="26"/>
    </row>
    <row r="323" spans="7:23" s="230" customFormat="1" ht="15.75" customHeight="1">
      <c r="G323" s="229" t="s">
        <v>819</v>
      </c>
      <c r="W323" s="231"/>
    </row>
    <row r="324" spans="7:23" ht="15.75" customHeight="1">
      <c r="G324" s="9" t="s">
        <v>820</v>
      </c>
      <c r="W324" s="26"/>
    </row>
    <row r="325" spans="7:23" ht="15.75" customHeight="1">
      <c r="G325" s="9" t="s">
        <v>821</v>
      </c>
      <c r="W325" s="26"/>
    </row>
    <row r="326" spans="7:23" ht="15.75" customHeight="1">
      <c r="G326" s="9" t="s">
        <v>822</v>
      </c>
      <c r="W326" s="26"/>
    </row>
    <row r="327" spans="7:23" ht="15.75" customHeight="1">
      <c r="G327" s="9" t="s">
        <v>823</v>
      </c>
      <c r="W327" s="26"/>
    </row>
    <row r="328" spans="7:23" ht="15.75" customHeight="1">
      <c r="G328" s="9" t="s">
        <v>824</v>
      </c>
      <c r="W328" s="26"/>
    </row>
    <row r="329" spans="7:23" ht="15.75" customHeight="1">
      <c r="G329" s="9" t="s">
        <v>825</v>
      </c>
      <c r="W329" s="26"/>
    </row>
    <row r="330" spans="7:23" ht="15.75" customHeight="1">
      <c r="G330" s="9" t="s">
        <v>826</v>
      </c>
      <c r="W330" s="26"/>
    </row>
    <row r="331" spans="7:23" ht="15.75" customHeight="1">
      <c r="G331" s="9" t="s">
        <v>827</v>
      </c>
      <c r="W331" s="26"/>
    </row>
    <row r="332" spans="7:23" ht="15.75" customHeight="1">
      <c r="G332" s="9" t="s">
        <v>828</v>
      </c>
      <c r="W332" s="26"/>
    </row>
    <row r="333" spans="7:23" ht="15.75" customHeight="1">
      <c r="G333" s="9" t="s">
        <v>829</v>
      </c>
      <c r="W333" s="26"/>
    </row>
    <row r="334" spans="7:23" ht="15.75" customHeight="1">
      <c r="G334" s="9" t="s">
        <v>830</v>
      </c>
      <c r="W334" s="26"/>
    </row>
    <row r="335" spans="7:23" ht="15.75" customHeight="1">
      <c r="G335" s="9" t="s">
        <v>831</v>
      </c>
      <c r="W335" s="26"/>
    </row>
    <row r="336" spans="7:23" ht="15.75" customHeight="1">
      <c r="G336" s="9" t="s">
        <v>832</v>
      </c>
      <c r="W336" s="26"/>
    </row>
    <row r="337" spans="7:23" ht="15.75" customHeight="1">
      <c r="G337" s="9" t="s">
        <v>833</v>
      </c>
      <c r="W337" s="26"/>
    </row>
    <row r="338" spans="7:23" ht="15.75" customHeight="1">
      <c r="G338" s="9" t="s">
        <v>834</v>
      </c>
      <c r="W338" s="26"/>
    </row>
    <row r="339" spans="7:23" ht="15.75" customHeight="1">
      <c r="G339" s="9" t="s">
        <v>835</v>
      </c>
      <c r="W339" s="26"/>
    </row>
    <row r="340" spans="7:23" ht="15.75" customHeight="1">
      <c r="G340" s="9" t="s">
        <v>836</v>
      </c>
      <c r="W340" s="26"/>
    </row>
    <row r="341" spans="7:23" ht="15.75" customHeight="1">
      <c r="G341" s="9" t="s">
        <v>837</v>
      </c>
      <c r="W341" s="26"/>
    </row>
    <row r="342" spans="7:23" ht="15.75" customHeight="1">
      <c r="G342" s="9" t="s">
        <v>838</v>
      </c>
      <c r="W342" s="26"/>
    </row>
    <row r="343" spans="7:23" ht="15.75" customHeight="1">
      <c r="G343" s="9" t="s">
        <v>839</v>
      </c>
      <c r="W343" s="26"/>
    </row>
    <row r="344" spans="7:23" ht="15.75" customHeight="1">
      <c r="G344" s="9" t="s">
        <v>840</v>
      </c>
      <c r="W344" s="26"/>
    </row>
    <row r="345" spans="7:23" ht="15.75" customHeight="1">
      <c r="G345" s="9" t="s">
        <v>841</v>
      </c>
      <c r="W345" s="26"/>
    </row>
    <row r="346" spans="7:23" ht="15.75" customHeight="1">
      <c r="G346" s="9" t="s">
        <v>842</v>
      </c>
      <c r="W346" s="26"/>
    </row>
    <row r="347" spans="7:23" ht="15.75" customHeight="1">
      <c r="G347" s="9" t="s">
        <v>843</v>
      </c>
      <c r="W347" s="26"/>
    </row>
    <row r="348" spans="7:23" ht="15.75" customHeight="1">
      <c r="W348" s="26"/>
    </row>
    <row r="349" spans="7:23" ht="15.75" customHeight="1">
      <c r="W349" s="26"/>
    </row>
    <row r="350" spans="7:23" ht="15.75" customHeight="1">
      <c r="W350" s="26"/>
    </row>
    <row r="351" spans="7:23" ht="15.75" customHeight="1">
      <c r="W351" s="26"/>
    </row>
    <row r="352" spans="7:23" ht="15.75" customHeight="1">
      <c r="W352" s="26"/>
    </row>
    <row r="353" spans="23:23" ht="15.75" customHeight="1">
      <c r="W353" s="26"/>
    </row>
    <row r="354" spans="23:23" ht="15.75" customHeight="1">
      <c r="W354" s="26"/>
    </row>
    <row r="355" spans="23:23" ht="15.75" customHeight="1">
      <c r="W355" s="26"/>
    </row>
    <row r="356" spans="23:23" ht="15.75" customHeight="1">
      <c r="W356" s="26"/>
    </row>
    <row r="357" spans="23:23" ht="15.75" customHeight="1">
      <c r="W357" s="26"/>
    </row>
    <row r="358" spans="23:23" ht="15.75" customHeight="1">
      <c r="W358" s="26"/>
    </row>
    <row r="359" spans="23:23" ht="15.75" customHeight="1">
      <c r="W359" s="26"/>
    </row>
    <row r="360" spans="23:23" ht="15.75" customHeight="1">
      <c r="W360" s="26"/>
    </row>
    <row r="361" spans="23:23" ht="15.75" customHeight="1">
      <c r="W361" s="26"/>
    </row>
    <row r="362" spans="23:23" ht="15.75" customHeight="1">
      <c r="W362" s="26"/>
    </row>
    <row r="363" spans="23:23" ht="15.75" customHeight="1">
      <c r="W363" s="26"/>
    </row>
    <row r="364" spans="23:23" ht="15.75" customHeight="1">
      <c r="W364" s="26"/>
    </row>
    <row r="365" spans="23:23" ht="15.75" customHeight="1">
      <c r="W365" s="26"/>
    </row>
    <row r="366" spans="23:23" ht="15.75" customHeight="1">
      <c r="W366" s="26"/>
    </row>
    <row r="367" spans="23:23" ht="15.75" customHeight="1">
      <c r="W367" s="26"/>
    </row>
    <row r="368" spans="23:23" ht="15.75" customHeight="1">
      <c r="W368" s="26"/>
    </row>
    <row r="369" spans="23:23" ht="15.75" customHeight="1">
      <c r="W369" s="26"/>
    </row>
    <row r="370" spans="23:23" ht="15.75" customHeight="1">
      <c r="W370" s="26"/>
    </row>
    <row r="371" spans="23:23" ht="15.75" customHeight="1">
      <c r="W371" s="26"/>
    </row>
    <row r="372" spans="23:23" ht="15.75" customHeight="1">
      <c r="W372" s="26"/>
    </row>
    <row r="373" spans="23:23" ht="15.75" customHeight="1">
      <c r="W373" s="26"/>
    </row>
    <row r="374" spans="23:23" ht="15.75" customHeight="1">
      <c r="W374" s="26"/>
    </row>
    <row r="375" spans="23:23" ht="15.75" customHeight="1">
      <c r="W375" s="26"/>
    </row>
    <row r="376" spans="23:23" ht="15.75" customHeight="1">
      <c r="W376" s="26"/>
    </row>
    <row r="377" spans="23:23" ht="15.75" customHeight="1">
      <c r="W377" s="26"/>
    </row>
    <row r="378" spans="23:23" ht="15.75" customHeight="1">
      <c r="W378" s="26"/>
    </row>
    <row r="379" spans="23:23" ht="15.75" customHeight="1">
      <c r="W379" s="26"/>
    </row>
    <row r="380" spans="23:23" ht="15.75" customHeight="1">
      <c r="W380" s="26"/>
    </row>
    <row r="381" spans="23:23" ht="15.75" customHeight="1">
      <c r="W381" s="26"/>
    </row>
    <row r="382" spans="23:23" ht="15.75" customHeight="1">
      <c r="W382" s="26"/>
    </row>
    <row r="383" spans="23:23" ht="15.75" customHeight="1">
      <c r="W383" s="26"/>
    </row>
    <row r="384" spans="23:23" ht="15.75" customHeight="1">
      <c r="W384" s="26"/>
    </row>
    <row r="385" spans="23:23" ht="15.75" customHeight="1">
      <c r="W385" s="26"/>
    </row>
    <row r="386" spans="23:23" ht="15.75" customHeight="1">
      <c r="W386" s="26"/>
    </row>
    <row r="387" spans="23:23" ht="15.75" customHeight="1">
      <c r="W387" s="26"/>
    </row>
    <row r="388" spans="23:23" ht="15.75" customHeight="1">
      <c r="W388" s="26"/>
    </row>
    <row r="389" spans="23:23" ht="15.75" customHeight="1">
      <c r="W389" s="26"/>
    </row>
    <row r="390" spans="23:23" ht="15.75" customHeight="1">
      <c r="W390" s="26"/>
    </row>
    <row r="391" spans="23:23" ht="15.75" customHeight="1">
      <c r="W391" s="26"/>
    </row>
    <row r="392" spans="23:23" ht="15.75" customHeight="1">
      <c r="W392" s="26"/>
    </row>
    <row r="393" spans="23:23" ht="15.75" customHeight="1">
      <c r="W393" s="26"/>
    </row>
    <row r="394" spans="23:23" ht="15.75" customHeight="1">
      <c r="W394" s="26"/>
    </row>
    <row r="395" spans="23:23" ht="15.75" customHeight="1">
      <c r="W395" s="26"/>
    </row>
    <row r="396" spans="23:23" ht="15.75" customHeight="1">
      <c r="W396" s="26"/>
    </row>
    <row r="397" spans="23:23" ht="15.75" customHeight="1">
      <c r="W397" s="26"/>
    </row>
    <row r="398" spans="23:23" ht="15.75" customHeight="1">
      <c r="W398" s="26"/>
    </row>
    <row r="399" spans="23:23" ht="15.75" customHeight="1">
      <c r="W399" s="26"/>
    </row>
    <row r="400" spans="23:23" ht="15.75" customHeight="1">
      <c r="W400" s="26"/>
    </row>
    <row r="401" spans="23:23" ht="15.75" customHeight="1">
      <c r="W401" s="26"/>
    </row>
    <row r="402" spans="23:23" ht="15.75" customHeight="1">
      <c r="W402" s="26"/>
    </row>
    <row r="403" spans="23:23" ht="15.75" customHeight="1">
      <c r="W403" s="26"/>
    </row>
    <row r="404" spans="23:23" ht="15.75" customHeight="1">
      <c r="W404" s="26"/>
    </row>
    <row r="405" spans="23:23" ht="15.75" customHeight="1">
      <c r="W405" s="26"/>
    </row>
    <row r="406" spans="23:23" ht="15.75" customHeight="1">
      <c r="W406" s="26"/>
    </row>
    <row r="407" spans="23:23" ht="15.75" customHeight="1">
      <c r="W407" s="26"/>
    </row>
    <row r="408" spans="23:23" ht="15.75" customHeight="1">
      <c r="W408" s="26"/>
    </row>
    <row r="409" spans="23:23" ht="15.75" customHeight="1">
      <c r="W409" s="26"/>
    </row>
    <row r="410" spans="23:23" ht="15.75" customHeight="1">
      <c r="W410" s="26"/>
    </row>
    <row r="411" spans="23:23" ht="15.75" customHeight="1">
      <c r="W411" s="26"/>
    </row>
    <row r="412" spans="23:23" ht="15.75" customHeight="1">
      <c r="W412" s="26"/>
    </row>
    <row r="413" spans="23:23" ht="15.75" customHeight="1">
      <c r="W413" s="26"/>
    </row>
    <row r="414" spans="23:23" ht="15.75" customHeight="1">
      <c r="W414" s="26"/>
    </row>
    <row r="415" spans="23:23" ht="15.75" customHeight="1"/>
    <row r="416" spans="23:23"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customSheetViews>
    <customSheetView guid="{258BA2CE-0D4B-4685-9512-B6E91D85BFDC}">
      <pageMargins left="0.7" right="0.7" top="0.78740157499999996" bottom="0.78740157499999996" header="0" footer="0"/>
      <pageSetup orientation="landscape"/>
    </customSheetView>
  </customSheetViews>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rgb="FFF8F8F8"/>
    <outlinePr summaryBelow="0" summaryRight="0"/>
    <pageSetUpPr fitToPage="1"/>
  </sheetPr>
  <dimension ref="A1:H1004"/>
  <sheetViews>
    <sheetView showGridLines="0" showRowColHeaders="0" showRuler="0" zoomScaleNormal="100" workbookViewId="0"/>
  </sheetViews>
  <sheetFormatPr defaultColWidth="14.42578125" defaultRowHeight="15" customHeight="1"/>
  <cols>
    <col min="1" max="1" width="5.5703125" style="64" customWidth="1"/>
    <col min="2" max="2" width="59.7109375" customWidth="1"/>
    <col min="3" max="3" width="2.85546875" style="64" customWidth="1"/>
    <col min="4" max="4" width="43.42578125" customWidth="1"/>
    <col min="5" max="5" width="38.5703125" style="98" customWidth="1"/>
    <col min="6" max="6" width="2.85546875" style="98" customWidth="1"/>
    <col min="7" max="7" width="32.140625" customWidth="1"/>
    <col min="8" max="8" width="15.140625" customWidth="1"/>
    <col min="9" max="9" width="14.5703125" customWidth="1"/>
    <col min="10" max="10" width="14.42578125" customWidth="1"/>
  </cols>
  <sheetData>
    <row r="1" spans="1:7" s="64" customFormat="1" ht="15" customHeight="1">
      <c r="A1" s="262"/>
      <c r="E1" s="98"/>
      <c r="F1" s="98"/>
    </row>
    <row r="2" spans="1:7" s="64" customFormat="1" ht="21.6" customHeight="1">
      <c r="B2" s="381"/>
      <c r="C2" s="381"/>
      <c r="D2" s="381"/>
      <c r="E2" s="381"/>
      <c r="F2" s="381"/>
      <c r="G2" s="381"/>
    </row>
    <row r="3" spans="1:7" s="64" customFormat="1" ht="18" customHeight="1">
      <c r="B3" s="693" t="s">
        <v>748</v>
      </c>
      <c r="C3" s="693"/>
      <c r="D3" s="694"/>
      <c r="E3" s="553"/>
      <c r="F3" s="415"/>
      <c r="G3" s="381"/>
    </row>
    <row r="4" spans="1:7" s="64" customFormat="1" ht="15" customHeight="1">
      <c r="B4" s="381"/>
      <c r="C4" s="381"/>
      <c r="D4" s="381"/>
      <c r="E4" s="381"/>
      <c r="F4" s="381"/>
      <c r="G4" s="381"/>
    </row>
    <row r="5" spans="1:7" ht="15" customHeight="1">
      <c r="B5" s="381"/>
      <c r="C5" s="381"/>
      <c r="D5" s="381"/>
      <c r="E5" s="381"/>
      <c r="F5" s="381"/>
      <c r="G5" s="381"/>
    </row>
    <row r="6" spans="1:7" ht="24.6" customHeight="1">
      <c r="B6" s="695" t="s">
        <v>1029</v>
      </c>
      <c r="C6" s="696"/>
      <c r="D6" s="696"/>
      <c r="E6" s="696"/>
      <c r="F6" s="696"/>
      <c r="G6" s="697"/>
    </row>
    <row r="7" spans="1:7" ht="9.6" customHeight="1">
      <c r="B7" s="395"/>
      <c r="C7" s="395"/>
      <c r="D7" s="416"/>
      <c r="E7" s="416"/>
      <c r="F7" s="416"/>
      <c r="G7" s="417"/>
    </row>
    <row r="8" spans="1:7" s="64" customFormat="1" ht="9.6" customHeight="1">
      <c r="B8" s="418"/>
      <c r="C8" s="418"/>
      <c r="D8" s="419"/>
      <c r="E8" s="419"/>
      <c r="F8" s="419"/>
      <c r="G8" s="420"/>
    </row>
    <row r="9" spans="1:7" ht="30.75" customHeight="1">
      <c r="B9" s="402" t="s">
        <v>0</v>
      </c>
      <c r="C9" s="402"/>
      <c r="D9" s="725"/>
      <c r="E9" s="726"/>
      <c r="F9" s="419"/>
      <c r="G9" s="420"/>
    </row>
    <row r="10" spans="1:7" ht="18.75" customHeight="1">
      <c r="B10" s="421"/>
      <c r="C10" s="421"/>
      <c r="D10" s="419"/>
      <c r="E10" s="419"/>
      <c r="F10" s="419"/>
      <c r="G10" s="420"/>
    </row>
    <row r="11" spans="1:7" ht="43.9" customHeight="1">
      <c r="B11" s="407" t="s">
        <v>1</v>
      </c>
      <c r="C11" s="407"/>
      <c r="D11" s="725"/>
      <c r="E11" s="726"/>
      <c r="F11" s="419"/>
      <c r="G11" s="422" t="str">
        <f>"Zapsáno znaků: "&amp;LEN(D11)&amp;" z max. 254"</f>
        <v>Zapsáno znaků: 0 z max. 254</v>
      </c>
    </row>
    <row r="12" spans="1:7" ht="18" customHeight="1">
      <c r="B12" s="402"/>
      <c r="C12" s="402"/>
      <c r="D12" s="419"/>
      <c r="E12" s="419"/>
      <c r="F12" s="419"/>
      <c r="G12" s="423"/>
    </row>
    <row r="13" spans="1:7" ht="43.9" customHeight="1">
      <c r="B13" s="402" t="s">
        <v>64</v>
      </c>
      <c r="C13" s="402"/>
      <c r="D13" s="725"/>
      <c r="E13" s="726"/>
      <c r="F13" s="419"/>
      <c r="G13" s="422" t="str">
        <f>"Zapsáno znaků: "&amp;LEN(D13)&amp;" z max. 254"</f>
        <v>Zapsáno znaků: 0 z max. 254</v>
      </c>
    </row>
    <row r="14" spans="1:7" ht="14.25" customHeight="1">
      <c r="B14" s="402"/>
      <c r="C14" s="402"/>
      <c r="D14" s="419"/>
      <c r="E14" s="419"/>
      <c r="F14" s="419"/>
      <c r="G14" s="423"/>
    </row>
    <row r="15" spans="1:7" s="98" customFormat="1" ht="15.75" customHeight="1">
      <c r="B15" s="402" t="s">
        <v>1033</v>
      </c>
      <c r="C15" s="402"/>
      <c r="D15" s="665"/>
      <c r="E15" s="539"/>
      <c r="F15" s="419"/>
      <c r="G15" s="539"/>
    </row>
    <row r="16" spans="1:7" s="98" customFormat="1" ht="14.25" customHeight="1">
      <c r="B16" s="402"/>
      <c r="C16" s="402"/>
      <c r="D16" s="419"/>
      <c r="E16" s="419"/>
      <c r="F16" s="419"/>
      <c r="G16" s="423"/>
    </row>
    <row r="17" spans="1:7" ht="27" customHeight="1">
      <c r="B17" s="535" t="s">
        <v>1031</v>
      </c>
      <c r="C17" s="402"/>
      <c r="D17" s="729" t="s">
        <v>1152</v>
      </c>
      <c r="E17" s="728"/>
      <c r="F17" s="419"/>
      <c r="G17" s="423"/>
    </row>
    <row r="18" spans="1:7" ht="12" customHeight="1">
      <c r="B18" s="402"/>
      <c r="C18" s="402"/>
      <c r="D18" s="419"/>
      <c r="E18" s="419"/>
      <c r="F18" s="419"/>
      <c r="G18" s="423"/>
    </row>
    <row r="19" spans="1:7" ht="15.6" customHeight="1">
      <c r="B19" s="408" t="s">
        <v>1032</v>
      </c>
      <c r="C19" s="408"/>
      <c r="D19" s="727" t="s">
        <v>1157</v>
      </c>
      <c r="E19" s="728"/>
      <c r="F19" s="419"/>
      <c r="G19" s="419"/>
    </row>
    <row r="20" spans="1:7" ht="15.75" customHeight="1">
      <c r="B20" s="420"/>
      <c r="C20" s="420"/>
      <c r="D20" s="419"/>
      <c r="E20" s="419"/>
      <c r="F20" s="419"/>
      <c r="G20" s="423"/>
    </row>
    <row r="21" spans="1:7" ht="72.75" customHeight="1">
      <c r="B21" s="402" t="s">
        <v>1028</v>
      </c>
      <c r="C21" s="402"/>
      <c r="D21" s="725"/>
      <c r="E21" s="726"/>
      <c r="F21" s="419"/>
      <c r="G21" s="422" t="str">
        <f>"Zapsáno znaků: "&amp;LEN(D21)&amp;" z max. 1000"</f>
        <v>Zapsáno znaků: 0 z max. 1000</v>
      </c>
    </row>
    <row r="22" spans="1:7" s="98" customFormat="1" ht="15.6" customHeight="1">
      <c r="B22" s="402"/>
      <c r="C22" s="402"/>
      <c r="D22" s="402"/>
      <c r="E22" s="402"/>
      <c r="F22" s="402"/>
      <c r="G22" s="402"/>
    </row>
    <row r="23" spans="1:7" s="98" customFormat="1" ht="15.6" customHeight="1">
      <c r="B23" s="561" t="s">
        <v>1190</v>
      </c>
      <c r="C23" s="402"/>
      <c r="D23" s="663"/>
      <c r="E23" s="734"/>
      <c r="F23" s="735"/>
      <c r="G23" s="735"/>
    </row>
    <row r="24" spans="1:7" ht="9.6" customHeight="1">
      <c r="B24" s="420"/>
      <c r="C24" s="420"/>
      <c r="D24" s="419"/>
      <c r="E24" s="419"/>
      <c r="F24" s="419"/>
      <c r="G24" s="423"/>
    </row>
    <row r="25" spans="1:7" s="96" customFormat="1" ht="15.6" customHeight="1">
      <c r="B25" s="388"/>
      <c r="C25" s="388"/>
      <c r="D25" s="525"/>
      <c r="E25" s="525"/>
      <c r="F25" s="525"/>
      <c r="G25" s="572"/>
    </row>
    <row r="26" spans="1:7" s="98" customFormat="1" ht="15.6" customHeight="1">
      <c r="A26" s="96"/>
      <c r="B26" s="538" t="s">
        <v>1034</v>
      </c>
      <c r="C26" s="542"/>
      <c r="D26" s="542"/>
      <c r="E26" s="542"/>
      <c r="F26" s="542"/>
      <c r="G26" s="542"/>
    </row>
    <row r="27" spans="1:7" s="98" customFormat="1" ht="15.6" customHeight="1">
      <c r="B27" s="698" t="s">
        <v>1035</v>
      </c>
      <c r="C27" s="698"/>
      <c r="D27" s="698"/>
      <c r="E27" s="543"/>
      <c r="F27" s="444"/>
      <c r="G27" s="444"/>
    </row>
    <row r="28" spans="1:7" s="98" customFormat="1" ht="15.6" customHeight="1">
      <c r="B28" s="698"/>
      <c r="C28" s="698"/>
      <c r="D28" s="698"/>
      <c r="E28" s="543"/>
      <c r="F28" s="444"/>
      <c r="G28" s="444"/>
    </row>
    <row r="29" spans="1:7" s="98" customFormat="1" ht="6" customHeight="1">
      <c r="B29" s="543"/>
      <c r="C29" s="444"/>
      <c r="D29" s="444"/>
      <c r="E29" s="444"/>
      <c r="F29" s="444"/>
      <c r="G29" s="444"/>
    </row>
    <row r="30" spans="1:7" s="98" customFormat="1" ht="15.6" customHeight="1">
      <c r="B30" s="544" t="s">
        <v>1048</v>
      </c>
      <c r="C30" s="444"/>
      <c r="D30" s="563"/>
      <c r="E30" s="444"/>
      <c r="F30" s="444"/>
      <c r="G30" s="444"/>
    </row>
    <row r="31" spans="1:7" s="98" customFormat="1" ht="15.6" customHeight="1">
      <c r="B31" s="543"/>
      <c r="C31" s="444"/>
      <c r="D31" s="444"/>
      <c r="E31" s="444"/>
      <c r="F31" s="444"/>
      <c r="G31" s="444"/>
    </row>
    <row r="32" spans="1:7" s="98" customFormat="1" ht="15.6" customHeight="1">
      <c r="B32" s="544" t="s">
        <v>1036</v>
      </c>
      <c r="C32" s="444"/>
      <c r="D32" s="563"/>
      <c r="E32" s="444"/>
      <c r="F32" s="444"/>
      <c r="G32" s="444"/>
    </row>
    <row r="33" spans="1:8" s="98" customFormat="1" ht="15.6" customHeight="1">
      <c r="B33" s="544"/>
      <c r="C33" s="444"/>
      <c r="D33" s="444"/>
      <c r="E33" s="444"/>
      <c r="F33" s="444"/>
      <c r="G33" s="444"/>
    </row>
    <row r="34" spans="1:8" s="98" customFormat="1" ht="15.6" customHeight="1">
      <c r="B34" s="544" t="s">
        <v>1037</v>
      </c>
      <c r="C34" s="444"/>
      <c r="D34" s="564"/>
      <c r="E34" s="444"/>
      <c r="F34" s="444"/>
      <c r="G34" s="444"/>
    </row>
    <row r="35" spans="1:8" s="98" customFormat="1" ht="15.6" customHeight="1">
      <c r="B35" s="544"/>
      <c r="C35" s="444"/>
      <c r="D35" s="444"/>
      <c r="E35" s="444"/>
      <c r="F35" s="444"/>
      <c r="G35" s="444"/>
    </row>
    <row r="36" spans="1:8" s="98" customFormat="1" ht="15.6" customHeight="1">
      <c r="B36" s="544" t="s">
        <v>1038</v>
      </c>
      <c r="C36" s="444"/>
      <c r="D36" s="563"/>
      <c r="E36" s="444"/>
      <c r="F36" s="444"/>
      <c r="G36" s="444"/>
    </row>
    <row r="37" spans="1:8" ht="15.75" customHeight="1">
      <c r="A37" s="98"/>
      <c r="B37" s="444"/>
      <c r="C37" s="444"/>
      <c r="D37" s="444"/>
      <c r="E37" s="444"/>
      <c r="F37" s="444"/>
      <c r="G37" s="444"/>
      <c r="H37" s="566"/>
    </row>
    <row r="38" spans="1:8" s="98" customFormat="1" ht="15.75" customHeight="1">
      <c r="B38" s="281"/>
      <c r="C38" s="281"/>
      <c r="D38" s="566"/>
      <c r="E38" s="566"/>
      <c r="F38" s="566"/>
      <c r="G38" s="566"/>
      <c r="H38" s="566"/>
    </row>
    <row r="39" spans="1:8" ht="15.75" customHeight="1">
      <c r="B39" s="338" t="s">
        <v>84</v>
      </c>
      <c r="C39" s="425"/>
      <c r="D39" s="566"/>
      <c r="E39" s="566"/>
      <c r="F39" s="566"/>
      <c r="G39" s="566"/>
      <c r="H39" s="566"/>
    </row>
    <row r="40" spans="1:8" s="64" customFormat="1" ht="15.6" customHeight="1">
      <c r="B40" s="426" t="s">
        <v>741</v>
      </c>
      <c r="C40" s="315"/>
      <c r="D40" s="396"/>
      <c r="E40" s="557"/>
      <c r="F40" s="396"/>
      <c r="G40" s="423"/>
    </row>
    <row r="41" spans="1:8" s="98" customFormat="1" ht="3" customHeight="1">
      <c r="B41" s="341"/>
      <c r="C41" s="315"/>
      <c r="D41" s="396"/>
      <c r="E41" s="557"/>
      <c r="F41" s="396"/>
      <c r="G41" s="423"/>
    </row>
    <row r="42" spans="1:8" ht="18.95" customHeight="1">
      <c r="B42" s="472" t="s">
        <v>818</v>
      </c>
      <c r="C42" s="472"/>
      <c r="D42" s="472"/>
      <c r="E42" s="554"/>
      <c r="F42" s="427"/>
      <c r="G42" s="427"/>
    </row>
    <row r="43" spans="1:8" s="98" customFormat="1" ht="32.1" customHeight="1">
      <c r="B43" s="692" t="s">
        <v>1178</v>
      </c>
      <c r="C43" s="692"/>
      <c r="D43" s="692"/>
      <c r="E43" s="554"/>
      <c r="F43" s="427"/>
      <c r="G43" s="427"/>
    </row>
    <row r="44" spans="1:8" s="98" customFormat="1" ht="15.6" customHeight="1">
      <c r="B44" s="402" t="s">
        <v>817</v>
      </c>
      <c r="C44" s="407"/>
      <c r="D44" s="699" t="s">
        <v>813</v>
      </c>
      <c r="E44" s="700"/>
      <c r="F44" s="701"/>
      <c r="G44" s="427"/>
    </row>
    <row r="45" spans="1:8" s="98" customFormat="1" ht="15.6" customHeight="1">
      <c r="B45" s="402"/>
      <c r="C45" s="407"/>
      <c r="D45" s="402"/>
      <c r="E45" s="402"/>
      <c r="F45" s="423"/>
      <c r="G45" s="427"/>
    </row>
    <row r="46" spans="1:8" s="98" customFormat="1" ht="15.6" customHeight="1">
      <c r="B46" s="402" t="s">
        <v>818</v>
      </c>
      <c r="C46" s="407"/>
      <c r="D46" s="702" t="s">
        <v>26</v>
      </c>
      <c r="E46" s="703"/>
      <c r="F46" s="704"/>
      <c r="G46" s="427"/>
    </row>
    <row r="47" spans="1:8" s="98" customFormat="1" ht="11.25" customHeight="1">
      <c r="B47" s="341"/>
      <c r="C47" s="315"/>
      <c r="D47" s="396"/>
      <c r="E47" s="557"/>
      <c r="F47" s="396"/>
      <c r="G47" s="423"/>
    </row>
    <row r="48" spans="1:8" s="98" customFormat="1" ht="18.95" customHeight="1">
      <c r="B48" s="472" t="s">
        <v>1176</v>
      </c>
      <c r="C48" s="315"/>
      <c r="D48" s="557"/>
      <c r="E48" s="557"/>
      <c r="F48" s="557"/>
      <c r="G48" s="423"/>
    </row>
    <row r="49" spans="2:7" s="98" customFormat="1" ht="30" customHeight="1">
      <c r="B49" s="692" t="s">
        <v>1179</v>
      </c>
      <c r="C49" s="692"/>
      <c r="D49" s="692"/>
      <c r="E49" s="557"/>
      <c r="F49" s="557"/>
      <c r="G49" s="423"/>
    </row>
    <row r="50" spans="2:7" s="98" customFormat="1" ht="15.6" customHeight="1">
      <c r="B50" s="402" t="s">
        <v>817</v>
      </c>
      <c r="C50" s="315"/>
      <c r="D50" s="705" t="s">
        <v>26</v>
      </c>
      <c r="E50" s="706"/>
      <c r="F50" s="707"/>
      <c r="G50" s="423"/>
    </row>
    <row r="51" spans="2:7" s="98" customFormat="1" ht="15.6" customHeight="1">
      <c r="B51" s="402"/>
      <c r="C51" s="315"/>
      <c r="D51" s="402"/>
      <c r="E51" s="402"/>
      <c r="F51" s="423"/>
      <c r="G51" s="423"/>
    </row>
    <row r="52" spans="2:7" s="98" customFormat="1" ht="15.6" customHeight="1">
      <c r="B52" s="402" t="s">
        <v>1175</v>
      </c>
      <c r="C52" s="315"/>
      <c r="D52" s="688" t="str">
        <f>IF($D$50="PO1-Konkurenceschopná ekonomika založená na znalostech","Vyberte příslušný cíl z oblasti PO1:","")</f>
        <v/>
      </c>
      <c r="E52" s="689"/>
      <c r="F52" s="690"/>
      <c r="G52" s="492" t="str">
        <f>IF($D$50="PO1-Konkurenceschopná ekonomika založená na znalostech","  Nevyplněno","")</f>
        <v/>
      </c>
    </row>
    <row r="53" spans="2:7" s="98" customFormat="1" ht="15.6" customHeight="1">
      <c r="B53" s="341"/>
      <c r="C53" s="315"/>
      <c r="D53" s="688" t="str">
        <f>IF($D$50="PO2-Udržitelnost energetiky a materiálových zdrojů","Vyberte příslušný cíl z oblasti PO2:","")</f>
        <v/>
      </c>
      <c r="E53" s="689"/>
      <c r="F53" s="690"/>
      <c r="G53" s="491" t="str">
        <f>IF($D$50="PO2-Udržitelnost energetiky a materiálových zdrojů","  Nevyplněno","")</f>
        <v/>
      </c>
    </row>
    <row r="54" spans="2:7" s="98" customFormat="1" ht="15.6" customHeight="1">
      <c r="B54" s="341"/>
      <c r="C54" s="315"/>
      <c r="D54" s="688" t="str">
        <f>IF($D$50="PO3-Prostředí pro kvalitní život","Vyberte příslušný cíl z oblasti PO3","")</f>
        <v/>
      </c>
      <c r="E54" s="689"/>
      <c r="F54" s="690"/>
      <c r="G54" s="491" t="str">
        <f>IF($D$50="PO3-Prostředí pro kvalitní život","  Nevyplněno","")</f>
        <v/>
      </c>
    </row>
    <row r="55" spans="2:7" s="98" customFormat="1" ht="15.6" customHeight="1">
      <c r="B55" s="341"/>
      <c r="C55" s="315"/>
      <c r="D55" s="688" t="str">
        <f>IF($D$50="PO4-Sociální a kulturní výzvy","Vyberte příslušný cíl z oblasti PO4","")</f>
        <v/>
      </c>
      <c r="E55" s="689"/>
      <c r="F55" s="690"/>
      <c r="G55" s="491" t="str">
        <f>IF($D$50="PO4-Sociální a kulturní výzvy","  Nevyplněno","")</f>
        <v/>
      </c>
    </row>
    <row r="56" spans="2:7" s="98" customFormat="1" ht="15.6" customHeight="1">
      <c r="B56" s="341"/>
      <c r="C56" s="315"/>
      <c r="D56" s="691" t="str">
        <f>IF($D$50="PO5-Zdravá populace","Vyberte příslušný cíl z oblasti PO5","")</f>
        <v/>
      </c>
      <c r="E56" s="691"/>
      <c r="F56" s="691"/>
      <c r="G56" s="491" t="str">
        <f>IF($D$50="PO5-Zdravá populace","  Nevyplněno","")</f>
        <v/>
      </c>
    </row>
    <row r="57" spans="2:7" s="98" customFormat="1" ht="15.6" customHeight="1">
      <c r="B57" s="341"/>
      <c r="C57" s="315"/>
      <c r="D57" s="691" t="str">
        <f>IF($D$50="PO6-Bezpečná společnost","Vyberte příslušný cíl z oblasti PO6:","")</f>
        <v/>
      </c>
      <c r="E57" s="691"/>
      <c r="F57" s="691"/>
      <c r="G57" s="491" t="str">
        <f>IF($D$50="PO6-Bezpečná společnost","  Nevyplněno","")</f>
        <v/>
      </c>
    </row>
    <row r="58" spans="2:7" s="98" customFormat="1" ht="11.25" customHeight="1">
      <c r="B58" s="341"/>
      <c r="C58" s="341"/>
      <c r="D58" s="341"/>
      <c r="E58" s="341"/>
      <c r="F58" s="341"/>
      <c r="G58" s="341"/>
    </row>
    <row r="59" spans="2:7" s="98" customFormat="1" ht="18.95" customHeight="1">
      <c r="B59" s="472" t="s">
        <v>1177</v>
      </c>
      <c r="C59" s="315"/>
      <c r="D59" s="557"/>
      <c r="E59" s="557"/>
      <c r="F59" s="557"/>
      <c r="G59" s="423"/>
    </row>
    <row r="60" spans="2:7" ht="15.6" customHeight="1">
      <c r="B60" s="402" t="s">
        <v>817</v>
      </c>
      <c r="C60" s="407"/>
      <c r="D60" s="705" t="s">
        <v>26</v>
      </c>
      <c r="E60" s="706"/>
      <c r="F60" s="707"/>
      <c r="G60" s="554"/>
    </row>
    <row r="61" spans="2:7" s="98" customFormat="1" ht="15.6" customHeight="1">
      <c r="B61" s="402"/>
      <c r="C61" s="407"/>
      <c r="D61" s="402"/>
      <c r="E61" s="402"/>
      <c r="F61" s="423"/>
      <c r="G61" s="423"/>
    </row>
    <row r="62" spans="2:7" s="98" customFormat="1" ht="15" customHeight="1">
      <c r="B62" s="402" t="s">
        <v>1175</v>
      </c>
      <c r="C62" s="407"/>
      <c r="D62" s="688" t="str">
        <f>IF($D$60="PO1-Konkurenceschopná ekonomika založená na znalostech","Vyberte příslušný cíl z oblasti PO1:","")</f>
        <v/>
      </c>
      <c r="E62" s="689"/>
      <c r="F62" s="690"/>
      <c r="G62" s="492" t="str">
        <f>IF($D$60="PO1-Konkurenceschopná ekonomika založená na znalostech","  Nevyplněno","")</f>
        <v/>
      </c>
    </row>
    <row r="63" spans="2:7" s="98" customFormat="1" ht="15.6" customHeight="1">
      <c r="B63" s="402"/>
      <c r="C63" s="407"/>
      <c r="D63" s="688" t="str">
        <f>IF($D$60="PO2-Udržitelnost energetiky a materiálových zdrojů","Vyberte příslušný cíl z oblasti PO2:","")</f>
        <v/>
      </c>
      <c r="E63" s="689"/>
      <c r="F63" s="690"/>
      <c r="G63" s="491" t="str">
        <f>IF($D$60="PO2-Udržitelnost energetiky a materiálových zdrojů","  Nevyplněno","")</f>
        <v/>
      </c>
    </row>
    <row r="64" spans="2:7" s="98" customFormat="1" ht="15.6" customHeight="1">
      <c r="B64" s="402"/>
      <c r="C64" s="407"/>
      <c r="D64" s="688"/>
      <c r="E64" s="689"/>
      <c r="F64" s="690"/>
      <c r="G64" s="491" t="str">
        <f>IF($D$60="PO3-Prostředí pro kvalitní život","  Nevyplněno","")</f>
        <v/>
      </c>
    </row>
    <row r="65" spans="2:7" s="98" customFormat="1" ht="15.6" customHeight="1">
      <c r="B65" s="402"/>
      <c r="C65" s="407"/>
      <c r="D65" s="688" t="str">
        <f>IF($D$60="PO4-Sociální a kulturní výzvy","Vyberte příslušný cíl z oblasti PO4","")</f>
        <v/>
      </c>
      <c r="E65" s="689"/>
      <c r="F65" s="690"/>
      <c r="G65" s="491" t="str">
        <f>IF($D$60="PO4-Sociální a kulturní výzvy","  Nevyplněno","")</f>
        <v/>
      </c>
    </row>
    <row r="66" spans="2:7" s="98" customFormat="1" ht="15.6" customHeight="1">
      <c r="B66" s="402"/>
      <c r="C66" s="407"/>
      <c r="D66" s="691" t="str">
        <f>IF($D$60="PO5-Zdravá populace","Vyberte příslušný cíl z oblasti PO5","")</f>
        <v/>
      </c>
      <c r="E66" s="691"/>
      <c r="F66" s="691"/>
      <c r="G66" s="491" t="str">
        <f>IF($D$60="PO5-Zdravá populace","  Nevyplněno","")</f>
        <v/>
      </c>
    </row>
    <row r="67" spans="2:7" s="98" customFormat="1" ht="15.6" customHeight="1">
      <c r="B67" s="402"/>
      <c r="C67" s="407"/>
      <c r="D67" s="691" t="str">
        <f>IF($D$60="PO6-Bezpečná společnost","Vyberte příslušný cíl z oblasti PO6:","")</f>
        <v/>
      </c>
      <c r="E67" s="691"/>
      <c r="F67" s="691"/>
      <c r="G67" s="491" t="str">
        <f>IF($D$60="PO6-Bezpečná společnost","  Nevyplněno","")</f>
        <v/>
      </c>
    </row>
    <row r="68" spans="2:7" s="98" customFormat="1" ht="15.6" customHeight="1">
      <c r="B68" s="402"/>
      <c r="C68" s="407"/>
      <c r="D68" s="423"/>
      <c r="E68" s="423"/>
      <c r="F68" s="402"/>
      <c r="G68" s="423"/>
    </row>
    <row r="69" spans="2:7" ht="52.5" customHeight="1">
      <c r="B69" s="407" t="s">
        <v>120</v>
      </c>
      <c r="C69" s="407"/>
      <c r="D69" s="712"/>
      <c r="E69" s="713"/>
      <c r="F69" s="714"/>
      <c r="G69" s="422" t="str">
        <f>"    Zapsáno znaků: "&amp;LEN(D69)&amp;" z max. 500"</f>
        <v xml:space="preserve">    Zapsáno znaků: 0 z max. 500</v>
      </c>
    </row>
    <row r="70" spans="2:7" ht="9.6" customHeight="1">
      <c r="B70" s="359"/>
      <c r="C70" s="359"/>
      <c r="D70" s="359"/>
      <c r="E70" s="556"/>
      <c r="F70" s="359"/>
      <c r="G70" s="428"/>
    </row>
    <row r="71" spans="2:7" s="64" customFormat="1" ht="15.75" customHeight="1">
      <c r="B71" s="414"/>
      <c r="C71" s="414"/>
      <c r="D71" s="414"/>
      <c r="E71" s="558"/>
      <c r="F71" s="414"/>
      <c r="G71" s="429"/>
    </row>
    <row r="72" spans="2:7" ht="15.75" customHeight="1">
      <c r="B72" s="430" t="s">
        <v>127</v>
      </c>
      <c r="C72" s="431"/>
      <c r="D72" s="432"/>
      <c r="E72" s="432"/>
      <c r="F72" s="432"/>
      <c r="G72" s="429"/>
    </row>
    <row r="73" spans="2:7" s="64" customFormat="1" ht="15.6" customHeight="1">
      <c r="B73" s="433" t="s">
        <v>742</v>
      </c>
      <c r="C73" s="434"/>
      <c r="D73" s="435"/>
      <c r="E73" s="435"/>
      <c r="F73" s="435"/>
      <c r="G73" s="428"/>
    </row>
    <row r="74" spans="2:7" ht="15.75" customHeight="1">
      <c r="B74" s="436" t="s">
        <v>3</v>
      </c>
      <c r="C74" s="437"/>
      <c r="D74" s="730" t="s">
        <v>26</v>
      </c>
      <c r="E74" s="731"/>
      <c r="F74" s="438"/>
      <c r="G74" s="428"/>
    </row>
    <row r="75" spans="2:7" ht="15.75" customHeight="1">
      <c r="B75" s="439"/>
      <c r="C75" s="435"/>
      <c r="D75" s="440"/>
      <c r="E75" s="440"/>
      <c r="F75" s="440"/>
      <c r="G75" s="428"/>
    </row>
    <row r="76" spans="2:7" ht="15.75" customHeight="1">
      <c r="B76" s="436" t="s">
        <v>205</v>
      </c>
      <c r="C76" s="437"/>
      <c r="D76" s="732" t="s">
        <v>26</v>
      </c>
      <c r="E76" s="733"/>
      <c r="F76" s="441"/>
      <c r="G76" s="428"/>
    </row>
    <row r="77" spans="2:7" ht="15.75" customHeight="1">
      <c r="B77" s="440"/>
      <c r="C77" s="435"/>
      <c r="D77" s="440"/>
      <c r="E77" s="440"/>
      <c r="F77" s="440"/>
      <c r="G77" s="428"/>
    </row>
    <row r="78" spans="2:7" ht="15.75" customHeight="1">
      <c r="B78" s="436" t="s">
        <v>212</v>
      </c>
      <c r="C78" s="437"/>
      <c r="D78" s="732" t="s">
        <v>26</v>
      </c>
      <c r="E78" s="733"/>
      <c r="F78" s="441"/>
      <c r="G78" s="428"/>
    </row>
    <row r="79" spans="2:7" ht="15.75" customHeight="1">
      <c r="B79" s="562" t="s">
        <v>1043</v>
      </c>
      <c r="C79" s="442"/>
      <c r="D79" s="443"/>
      <c r="E79" s="443"/>
      <c r="F79" s="443"/>
      <c r="G79" s="428"/>
    </row>
    <row r="80" spans="2:7" ht="15.75" customHeight="1">
      <c r="B80" s="436" t="s">
        <v>240</v>
      </c>
      <c r="C80" s="437"/>
      <c r="D80" s="732" t="s">
        <v>26</v>
      </c>
      <c r="E80" s="733"/>
      <c r="F80" s="441"/>
      <c r="G80" s="428"/>
    </row>
    <row r="81" spans="2:7" ht="15.75" customHeight="1">
      <c r="B81" s="433" t="s">
        <v>743</v>
      </c>
      <c r="C81" s="437"/>
      <c r="D81" s="443"/>
      <c r="E81" s="443"/>
      <c r="F81" s="443"/>
      <c r="G81" s="428"/>
    </row>
    <row r="82" spans="2:7" ht="15.75" customHeight="1">
      <c r="B82" s="436" t="s">
        <v>261</v>
      </c>
      <c r="C82" s="437"/>
      <c r="D82" s="732" t="s">
        <v>26</v>
      </c>
      <c r="E82" s="733"/>
      <c r="F82" s="441"/>
      <c r="G82" s="428"/>
    </row>
    <row r="83" spans="2:7" ht="15.75" customHeight="1">
      <c r="B83" s="439"/>
      <c r="C83" s="437"/>
      <c r="D83" s="443"/>
      <c r="E83" s="443"/>
      <c r="F83" s="443"/>
      <c r="G83" s="428"/>
    </row>
    <row r="84" spans="2:7" ht="15.75" customHeight="1">
      <c r="B84" s="436" t="s">
        <v>266</v>
      </c>
      <c r="C84" s="437"/>
      <c r="D84" s="732" t="s">
        <v>26</v>
      </c>
      <c r="E84" s="733"/>
      <c r="F84" s="441"/>
      <c r="G84" s="428"/>
    </row>
    <row r="85" spans="2:7" ht="9.6" customHeight="1">
      <c r="B85" s="444"/>
      <c r="C85" s="444"/>
      <c r="D85" s="444"/>
      <c r="E85" s="444"/>
      <c r="F85" s="444"/>
      <c r="G85" s="445"/>
    </row>
    <row r="86" spans="2:7" s="96" customFormat="1" ht="15.6" customHeight="1">
      <c r="B86" s="542"/>
      <c r="C86" s="542"/>
      <c r="D86" s="542"/>
      <c r="E86" s="542"/>
      <c r="F86" s="542"/>
      <c r="G86" s="573"/>
    </row>
    <row r="87" spans="2:7" s="98" customFormat="1" ht="15.75" customHeight="1">
      <c r="B87" s="538" t="s">
        <v>1042</v>
      </c>
      <c r="C87" s="447"/>
      <c r="D87" s="571"/>
      <c r="E87" s="571"/>
      <c r="F87" s="571"/>
      <c r="G87" s="446"/>
    </row>
    <row r="88" spans="2:7" s="98" customFormat="1" ht="16.5" customHeight="1">
      <c r="B88" s="448" t="s">
        <v>744</v>
      </c>
      <c r="C88" s="449"/>
      <c r="D88" s="332"/>
      <c r="E88" s="332"/>
      <c r="F88" s="332"/>
      <c r="G88" s="380"/>
    </row>
    <row r="89" spans="2:7" s="98" customFormat="1" ht="15.75" customHeight="1">
      <c r="B89" s="450" t="s">
        <v>738</v>
      </c>
      <c r="C89" s="450"/>
      <c r="D89" s="332"/>
      <c r="E89" s="332"/>
      <c r="F89" s="332"/>
      <c r="G89" s="568"/>
    </row>
    <row r="90" spans="2:7" s="98" customFormat="1" ht="7.15" customHeight="1">
      <c r="B90" s="451"/>
      <c r="C90" s="451"/>
      <c r="D90" s="413"/>
      <c r="E90" s="413"/>
      <c r="F90" s="413"/>
      <c r="G90" s="568"/>
    </row>
    <row r="91" spans="2:7" s="98" customFormat="1" ht="15.75" customHeight="1">
      <c r="B91" s="709" t="s">
        <v>1066</v>
      </c>
      <c r="C91" s="452"/>
      <c r="D91" s="717"/>
      <c r="E91" s="718"/>
      <c r="F91" s="332"/>
      <c r="G91" s="723" t="str">
        <f>"Zapsáno znaků: "&amp;LEN(F36)&amp;" z max. 500"</f>
        <v>Zapsáno znaků: 0 z max. 500</v>
      </c>
    </row>
    <row r="92" spans="2:7" s="98" customFormat="1" ht="15.75" customHeight="1">
      <c r="B92" s="709"/>
      <c r="C92" s="452"/>
      <c r="D92" s="719"/>
      <c r="E92" s="720"/>
      <c r="F92" s="332"/>
      <c r="G92" s="723"/>
    </row>
    <row r="93" spans="2:7" s="98" customFormat="1" ht="18.75" customHeight="1">
      <c r="B93" s="709"/>
      <c r="C93" s="452"/>
      <c r="D93" s="721"/>
      <c r="E93" s="722"/>
      <c r="F93" s="332"/>
      <c r="G93" s="723"/>
    </row>
    <row r="94" spans="2:7" s="98" customFormat="1" ht="9.6" customHeight="1">
      <c r="B94" s="453"/>
      <c r="C94" s="569"/>
      <c r="D94" s="569"/>
      <c r="E94" s="569"/>
      <c r="F94" s="569"/>
      <c r="G94" s="570"/>
    </row>
    <row r="95" spans="2:7" s="98" customFormat="1" ht="15.75" customHeight="1">
      <c r="B95" s="381"/>
      <c r="C95" s="381"/>
      <c r="E95" s="381"/>
      <c r="F95" s="381"/>
      <c r="G95" s="381"/>
    </row>
    <row r="96" spans="2:7" ht="15.6" customHeight="1">
      <c r="B96" s="430" t="s">
        <v>745</v>
      </c>
      <c r="C96" s="381"/>
      <c r="D96" s="381"/>
      <c r="E96" s="454"/>
      <c r="F96" s="454"/>
      <c r="G96" s="381"/>
    </row>
    <row r="97" spans="2:7" ht="12.6" customHeight="1">
      <c r="B97" s="455" t="s">
        <v>746</v>
      </c>
      <c r="C97" s="444"/>
      <c r="D97" s="444"/>
      <c r="E97" s="444"/>
      <c r="F97" s="444"/>
      <c r="G97" s="444"/>
    </row>
    <row r="98" spans="2:7" s="98" customFormat="1" ht="3" customHeight="1">
      <c r="B98" s="455"/>
      <c r="C98" s="444"/>
      <c r="D98" s="444"/>
      <c r="E98" s="444"/>
      <c r="F98" s="444"/>
      <c r="G98" s="444"/>
    </row>
    <row r="99" spans="2:7" s="98" customFormat="1" ht="42.75" customHeight="1">
      <c r="B99" s="709" t="s">
        <v>1064</v>
      </c>
      <c r="C99" s="709"/>
      <c r="D99" s="709"/>
      <c r="E99" s="444"/>
      <c r="F99" s="444"/>
      <c r="G99" s="444"/>
    </row>
    <row r="100" spans="2:7" s="98" customFormat="1" ht="15.6" customHeight="1">
      <c r="B100" s="544" t="s">
        <v>1063</v>
      </c>
      <c r="C100" s="574"/>
      <c r="D100" s="664" t="s">
        <v>26</v>
      </c>
      <c r="E100" s="444"/>
      <c r="F100" s="444"/>
      <c r="G100" s="444"/>
    </row>
    <row r="101" spans="2:7" s="98" customFormat="1" ht="15.6" customHeight="1">
      <c r="B101" s="580"/>
      <c r="C101" s="574"/>
      <c r="D101" s="574"/>
      <c r="E101" s="444"/>
      <c r="F101" s="444"/>
      <c r="G101" s="444"/>
    </row>
    <row r="102" spans="2:7" ht="15.6" customHeight="1">
      <c r="B102" s="579" t="s">
        <v>747</v>
      </c>
      <c r="C102" s="444"/>
      <c r="D102" s="715"/>
      <c r="E102" s="716"/>
      <c r="F102" s="438"/>
      <c r="G102" s="444"/>
    </row>
    <row r="103" spans="2:7" s="98" customFormat="1" ht="3" customHeight="1">
      <c r="B103" s="575"/>
      <c r="C103" s="444"/>
      <c r="D103" s="575"/>
      <c r="E103" s="575"/>
      <c r="F103" s="438"/>
      <c r="G103" s="444"/>
    </row>
    <row r="104" spans="2:7" s="98" customFormat="1" ht="40.5" customHeight="1">
      <c r="B104" s="576" t="s">
        <v>1065</v>
      </c>
      <c r="C104" s="444"/>
      <c r="D104" s="715"/>
      <c r="E104" s="716"/>
      <c r="F104" s="438"/>
      <c r="G104" s="444"/>
    </row>
    <row r="105" spans="2:7" s="98" customFormat="1" ht="15.6" customHeight="1">
      <c r="B105" s="575"/>
      <c r="C105" s="575"/>
      <c r="D105" s="575"/>
      <c r="E105" s="575"/>
      <c r="F105" s="575"/>
      <c r="G105" s="575"/>
    </row>
    <row r="106" spans="2:7" ht="15.6" customHeight="1">
      <c r="B106" s="575" t="s">
        <v>747</v>
      </c>
      <c r="C106" s="444"/>
      <c r="D106" s="715"/>
      <c r="E106" s="716"/>
      <c r="F106" s="438"/>
      <c r="G106" s="444"/>
    </row>
    <row r="107" spans="2:7" s="98" customFormat="1" ht="3" customHeight="1">
      <c r="B107" s="575"/>
      <c r="C107" s="444"/>
      <c r="D107" s="575"/>
      <c r="E107" s="575"/>
      <c r="F107" s="575"/>
      <c r="G107" s="444"/>
    </row>
    <row r="108" spans="2:7" s="98" customFormat="1" ht="40.5" customHeight="1">
      <c r="B108" s="576" t="s">
        <v>1065</v>
      </c>
      <c r="C108" s="444"/>
      <c r="D108" s="715"/>
      <c r="E108" s="716"/>
      <c r="F108" s="575"/>
      <c r="G108" s="444"/>
    </row>
    <row r="109" spans="2:7" s="98" customFormat="1" ht="15.6" customHeight="1">
      <c r="B109" s="575"/>
      <c r="C109" s="444"/>
      <c r="D109" s="575"/>
      <c r="E109" s="575"/>
      <c r="F109" s="575"/>
      <c r="G109" s="444"/>
    </row>
    <row r="110" spans="2:7" ht="15.6" customHeight="1">
      <c r="B110" s="575" t="s">
        <v>747</v>
      </c>
      <c r="C110" s="444"/>
      <c r="D110" s="715"/>
      <c r="E110" s="716"/>
      <c r="F110" s="438"/>
      <c r="G110" s="444"/>
    </row>
    <row r="111" spans="2:7" s="98" customFormat="1" ht="3" customHeight="1">
      <c r="B111" s="575"/>
      <c r="C111" s="444"/>
      <c r="D111" s="575"/>
      <c r="E111" s="575"/>
      <c r="F111" s="575"/>
      <c r="G111" s="575"/>
    </row>
    <row r="112" spans="2:7" s="98" customFormat="1" ht="40.5" customHeight="1">
      <c r="B112" s="576" t="s">
        <v>1065</v>
      </c>
      <c r="C112" s="444"/>
      <c r="D112" s="710"/>
      <c r="E112" s="711"/>
      <c r="F112" s="438"/>
      <c r="G112" s="444"/>
    </row>
    <row r="113" spans="2:7" ht="9.6" customHeight="1">
      <c r="B113" s="444"/>
      <c r="C113" s="444"/>
      <c r="D113" s="444"/>
      <c r="E113" s="444"/>
      <c r="F113" s="444"/>
      <c r="G113" s="444"/>
    </row>
    <row r="114" spans="2:7" s="96" customFormat="1" ht="15.6" customHeight="1">
      <c r="B114" s="542"/>
      <c r="C114" s="542"/>
      <c r="D114" s="542"/>
      <c r="E114" s="542"/>
      <c r="F114" s="542"/>
      <c r="G114" s="542"/>
    </row>
    <row r="115" spans="2:7" ht="29.25" customHeight="1">
      <c r="B115" s="708" t="s">
        <v>1044</v>
      </c>
      <c r="C115" s="708"/>
      <c r="D115" s="708"/>
      <c r="E115" s="708"/>
      <c r="F115" s="708"/>
      <c r="G115" s="708"/>
    </row>
    <row r="116" spans="2:7" ht="15.75" customHeight="1"/>
    <row r="117" spans="2:7" s="98" customFormat="1" ht="15.75" customHeight="1"/>
    <row r="118" spans="2:7" ht="15.75" customHeight="1">
      <c r="B118" s="724" t="s">
        <v>1196</v>
      </c>
      <c r="C118" s="724"/>
      <c r="D118" s="724"/>
      <c r="E118" s="724"/>
      <c r="F118" s="724"/>
      <c r="G118" s="724"/>
    </row>
    <row r="119" spans="2:7" ht="15.75" customHeight="1"/>
    <row r="120" spans="2:7" ht="15.75" customHeight="1">
      <c r="B120" s="92"/>
      <c r="C120" s="92"/>
      <c r="D120" s="92"/>
      <c r="E120" s="92"/>
      <c r="F120" s="92"/>
      <c r="G120" s="92"/>
    </row>
    <row r="121" spans="2:7" ht="15.75" customHeight="1"/>
    <row r="122" spans="2:7" ht="15.75" customHeight="1"/>
    <row r="123" spans="2:7" ht="15.75" customHeight="1"/>
    <row r="124" spans="2:7" ht="15.75" customHeight="1">
      <c r="G124" s="204" t="s">
        <v>782</v>
      </c>
    </row>
    <row r="125" spans="2:7" ht="15.75" customHeight="1">
      <c r="D125" s="98"/>
      <c r="G125" s="204"/>
    </row>
    <row r="126" spans="2:7" ht="15.75" customHeight="1"/>
    <row r="127" spans="2:7" ht="15.75" customHeight="1"/>
    <row r="128" spans="2: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algorithmName="SHA-512" hashValue="jjp72EE580osTHeYP31Es19TM2x8HeUlWdkTwGuKPkHAGWIcAdR4eX7M/QP/tbpa303kq9HTABHPooU1aZAvmw==" saltValue="A7s5Z5N5ajxSbCg73zasiw==" spinCount="100000" sheet="1" selectLockedCells="1"/>
  <protectedRanges>
    <protectedRange sqref="D9:E9 D11:E11 D13:E13 D74:F74 D76:F76 D78:F78 D80:F80 D82:F82 D84:F84 D60:F69 D21:E23 D102:F112 D44:F46 D50:F58" name="Oblast1"/>
    <protectedRange sqref="D91:E91" name="Oblast1_1"/>
  </protectedRanges>
  <customSheetViews>
    <customSheetView guid="{258BA2CE-0D4B-4685-9512-B6E91D85BFDC}" showPageBreaks="1" showGridLines="0" fitToPage="1" view="pageLayout" showRuler="0">
      <selection activeCell="A2" sqref="A2"/>
      <pageMargins left="0.7" right="0.7" top="0.78740157499999996" bottom="0.78740157499999996" header="0" footer="0"/>
      <pageSetup paperSize="9" scale="74" fitToHeight="0" orientation="landscape" r:id="rId1"/>
      <headerFooter>
        <oddHeader>&amp;L&amp;KC00000
TACR Application Form
povinná příloha pro českého/ých uchazeče/ů mezinárodní výzvy
&amp;"Arial,Tučné"ERA-NET COFUND&amp;"Arial,Obyčejné"
&amp;R
&amp;G</oddHeader>
        <oddFooter>&amp;RStránka &amp;P z &amp;N</oddFooter>
      </headerFooter>
    </customSheetView>
  </customSheetViews>
  <mergeCells count="47">
    <mergeCell ref="B118:G118"/>
    <mergeCell ref="D9:E9"/>
    <mergeCell ref="D11:E11"/>
    <mergeCell ref="D13:E13"/>
    <mergeCell ref="D21:E21"/>
    <mergeCell ref="D19:E19"/>
    <mergeCell ref="D17:E17"/>
    <mergeCell ref="D74:E74"/>
    <mergeCell ref="D76:E76"/>
    <mergeCell ref="D78:E78"/>
    <mergeCell ref="D80:E80"/>
    <mergeCell ref="D82:E82"/>
    <mergeCell ref="D84:E84"/>
    <mergeCell ref="D102:E102"/>
    <mergeCell ref="E23:G23"/>
    <mergeCell ref="D110:E110"/>
    <mergeCell ref="D60:F60"/>
    <mergeCell ref="D69:F69"/>
    <mergeCell ref="D108:E108"/>
    <mergeCell ref="D91:E93"/>
    <mergeCell ref="G91:G93"/>
    <mergeCell ref="D106:E106"/>
    <mergeCell ref="B99:D99"/>
    <mergeCell ref="D104:E104"/>
    <mergeCell ref="B115:G115"/>
    <mergeCell ref="D62:F62"/>
    <mergeCell ref="D63:F63"/>
    <mergeCell ref="D64:F64"/>
    <mergeCell ref="D65:F65"/>
    <mergeCell ref="D66:F66"/>
    <mergeCell ref="D67:F67"/>
    <mergeCell ref="B91:B93"/>
    <mergeCell ref="D112:E112"/>
    <mergeCell ref="D55:F55"/>
    <mergeCell ref="D56:F56"/>
    <mergeCell ref="D57:F57"/>
    <mergeCell ref="B49:D49"/>
    <mergeCell ref="B3:D3"/>
    <mergeCell ref="B6:G6"/>
    <mergeCell ref="B27:D28"/>
    <mergeCell ref="D44:F44"/>
    <mergeCell ref="D46:F46"/>
    <mergeCell ref="D50:F50"/>
    <mergeCell ref="B43:D43"/>
    <mergeCell ref="D52:F52"/>
    <mergeCell ref="D53:F53"/>
    <mergeCell ref="D54:F54"/>
  </mergeCells>
  <conditionalFormatting sqref="D62:F67 D46:F46">
    <cfRule type="notContainsBlanks" dxfId="100" priority="38">
      <formula>LEN(TRIM(D46))&gt;0</formula>
    </cfRule>
    <cfRule type="containsBlanks" dxfId="99" priority="40">
      <formula>LEN(TRIM(D46))=0</formula>
    </cfRule>
  </conditionalFormatting>
  <conditionalFormatting sqref="D62:F62">
    <cfRule type="expression" dxfId="98" priority="29">
      <formula>$G$62&lt;&gt;""</formula>
    </cfRule>
  </conditionalFormatting>
  <conditionalFormatting sqref="D63:F63">
    <cfRule type="expression" dxfId="97" priority="28">
      <formula>$G$63&lt;&gt;""</formula>
    </cfRule>
  </conditionalFormatting>
  <conditionalFormatting sqref="D64:F64">
    <cfRule type="expression" dxfId="96" priority="27">
      <formula>$G$64&lt;&gt;""</formula>
    </cfRule>
  </conditionalFormatting>
  <conditionalFormatting sqref="D65:F65">
    <cfRule type="expression" dxfId="95" priority="26">
      <formula>$G$65&lt;&gt;""</formula>
    </cfRule>
  </conditionalFormatting>
  <conditionalFormatting sqref="D66:F66">
    <cfRule type="expression" dxfId="94" priority="25">
      <formula>$G$66&lt;&gt;""</formula>
    </cfRule>
  </conditionalFormatting>
  <conditionalFormatting sqref="D67:F67">
    <cfRule type="expression" dxfId="93" priority="24">
      <formula>$G$67&lt;&gt;""</formula>
    </cfRule>
  </conditionalFormatting>
  <conditionalFormatting sqref="D23">
    <cfRule type="containsText" dxfId="92" priority="17" operator="containsText" text="Vyberte">
      <formula>NOT(ISERROR(SEARCH("Vyberte",D23)))</formula>
    </cfRule>
    <cfRule type="cellIs" dxfId="91" priority="20" operator="greaterThan">
      <formula>3</formula>
    </cfRule>
  </conditionalFormatting>
  <conditionalFormatting sqref="D38 H37:H39">
    <cfRule type="containsText" dxfId="90" priority="19" operator="containsText" text="uzpůsoben">
      <formula>NOT(ISERROR(SEARCH("uzpůsoben",D37)))</formula>
    </cfRule>
  </conditionalFormatting>
  <conditionalFormatting sqref="D102:E102 D104:E104 D106:E106 D108:E108 D110:E110 D112:E112">
    <cfRule type="expression" dxfId="89" priority="18">
      <formula>$D$100="NE"</formula>
    </cfRule>
  </conditionalFormatting>
  <conditionalFormatting sqref="D46:F46">
    <cfRule type="expression" dxfId="88" priority="12">
      <formula>$G$64&lt;&gt;""</formula>
    </cfRule>
  </conditionalFormatting>
  <conditionalFormatting sqref="D52:F57">
    <cfRule type="notContainsBlanks" dxfId="87" priority="7">
      <formula>LEN(TRIM(D52))&gt;0</formula>
    </cfRule>
    <cfRule type="containsBlanks" dxfId="86" priority="8">
      <formula>LEN(TRIM(D52))=0</formula>
    </cfRule>
  </conditionalFormatting>
  <conditionalFormatting sqref="D52:F52">
    <cfRule type="expression" dxfId="85" priority="6">
      <formula>$G$62&lt;&gt;""</formula>
    </cfRule>
  </conditionalFormatting>
  <conditionalFormatting sqref="D53:F53">
    <cfRule type="expression" dxfId="84" priority="5">
      <formula>$G$63&lt;&gt;""</formula>
    </cfRule>
  </conditionalFormatting>
  <conditionalFormatting sqref="D54:F54">
    <cfRule type="expression" dxfId="83" priority="4">
      <formula>$G$64&lt;&gt;""</formula>
    </cfRule>
  </conditionalFormatting>
  <conditionalFormatting sqref="D55:F55">
    <cfRule type="expression" dxfId="82" priority="3">
      <formula>$G$65&lt;&gt;""</formula>
    </cfRule>
  </conditionalFormatting>
  <conditionalFormatting sqref="D56:F56">
    <cfRule type="expression" dxfId="81" priority="2">
      <formula>$G$66&lt;&gt;""</formula>
    </cfRule>
  </conditionalFormatting>
  <conditionalFormatting sqref="D57:F57">
    <cfRule type="expression" dxfId="80" priority="1">
      <formula>$G$67&lt;&gt;""</formula>
    </cfRule>
  </conditionalFormatting>
  <dataValidations count="14">
    <dataValidation type="textLength" operator="lessThanOrEqual" allowBlank="1" showInputMessage="1" showErrorMessage="1" errorTitle="Překročení počtu znaků" error="Vámi zadaný text překračuje maximální povolenou délku 254 znaků. Pro pokračování je potřeba text zkrátit." prompt="Zadejte název projektu v anglickém jazyce o maximální délce 254 znaků." sqref="D11" xr:uid="{FCFB3696-875C-4687-BE2C-DAA1374EED95}">
      <formula1>254</formula1>
    </dataValidation>
    <dataValidation type="textLength" operator="lessThanOrEqual" allowBlank="1" showInputMessage="1" showErrorMessage="1" errorTitle="Překočení počtu znaků" error="Vámi zadaný text překračuje maximální povolenou délku 254 znaků. Pro pokračování je potřeba text zkrátit." prompt="Zadejte název projektu v českém jazyce o maximální délce 254 znaků." sqref="D13" xr:uid="{0ED25DD2-6A97-4042-A093-294DD6DDDD35}">
      <formula1>254</formula1>
    </dataValidation>
    <dataValidation allowBlank="1" showInputMessage="1" showErrorMessage="1" errorTitle="Překročení počtu znaků" error="Vámi zadaný text překračuje maximální povolenou délku 1000 znaků. Pro pokračování je potřeba text zkrátit." prompt="Popište způsob naplnění cílů popiskem o maximální délce 1000 znaků." sqref="D21" xr:uid="{E0A167DE-E8BD-4E02-B2CB-9415D81CF8DB}"/>
    <dataValidation type="textLength" operator="lessThanOrEqual" allowBlank="1" showInputMessage="1" showErrorMessage="1" errorTitle="Překročení počtu znaků" error="Vámi zadaný text překračuje maximální povolenou délku 500 znaků. Pro pokračování je potřeba text zkrátit." prompt="Zadejte komentář k výběru NPOV o maximální délce 500 znaků." sqref="D69:E69" xr:uid="{D78ABA9C-AB94-4238-8D4A-AF6C1E44A097}">
      <formula1>500</formula1>
    </dataValidation>
    <dataValidation allowBlank="1" showInputMessage="1" showErrorMessage="1" prompt="Uveďte identifikační kódy projektů zahrnutých v CEP a výzkumných záměrů zahrnutých v CEZ, které jsou uvedeny v IS VaVal (www.rwi.cz), a které řeší obdobnou problematiku. Jedná se o projekty a výzkumné záměry, u kterých se předpokládá shodná část výsledků." sqref="F102:F112" xr:uid="{30F139DE-E36E-4920-8CDE-FC10E01B458C}"/>
    <dataValidation allowBlank="1" showInputMessage="1" showErrorMessage="1" prompt="Zadejte akronym projektu" sqref="D9" xr:uid="{94A26706-F01F-4981-BE94-102331E05E20}"/>
    <dataValidation allowBlank="1" prompt="Vyberte z Národních priorit jeden hlavní cíl, k jehož naplnění nejvíce přispěje úspěšné vyřešení Vašeho projektu, tj. dosažení cíle a výsledků projektu. Zvolený cíl může být z různých oblastí či podoblastí. " sqref="D68:E68" xr:uid="{60C915DE-DBCB-479A-91F3-CBDEDA879222}"/>
    <dataValidation allowBlank="1" promptTitle="Nápověda" prompt="PO1 - Konkurenceschopná ekonomika založená na znalostech_x000a_PO2 - Udržitelnost energetiky a materiálových zdrojů_x000a_PO3 - Prostředí pro kvalitní život_x000a_PO4 - Sociální a kulturní výzvy_x000a_PO5 - Zdravá populace_x000a_PO6 - Bezpečná společnost" sqref="D61:E61 D45:E45 D51:E51" xr:uid="{53F6C4B8-C352-460D-829B-EE9DA3EE7C7C}"/>
    <dataValidation allowBlank="1" showErrorMessage="1" errorTitle="Překročení počtu znaků" error="Vámi zadaný text překračuje maximální povolenou délku 1000 znaků. Pro pokračování je potřeba text zkrátit." prompt="Popište způsob naplnění cílů popiskem o maximální délce 1000 znaků." sqref="D22:E22" xr:uid="{F7405B79-3671-4ADD-A1C1-FC982BCF2F03}"/>
    <dataValidation type="date" allowBlank="1" showInputMessage="1" showErrorMessage="1" errorTitle="Neplatný datum" error="Projekt musí dle mezinárodních podmínek začít nejpozději v dubnu 2022." prompt="Uveďte předpokládáný začátek projektu ve formátu dd.mm.rrrr (například 01.12.2021)." sqref="D15" xr:uid="{B38C1182-51E5-4F93-8C14-84D38EB95356}">
      <formula1>TODAY()</formula1>
      <formula2>44681</formula2>
    </dataValidation>
    <dataValidation allowBlank="1" showInputMessage="1" showErrorMessage="1" prompt="Zadejte telefonní číslo bez mezer. V případě českého telefonního čísla i bez předčíslí (např. 777666555)." sqref="D34:E34" xr:uid="{913ED4C3-65DD-4056-8A02-D4AD7ECE95AD}"/>
    <dataValidation type="textLength" operator="lessThanOrEqual" allowBlank="1" showInputMessage="1" showErrorMessage="1" errorTitle="Překročení počtu znaků." error="Vámi zadaný text překračuje maximální povolenou délku 500 znaků. Pro pokračování je potřeba text zkrátit." prompt="Vyplňte pouze v případě, že Vaše odpověď zní &quot;ANO&quot;. Délka vysvětlení nesmí překročit 500 znaků." sqref="D91" xr:uid="{4DBE2AD4-5009-4AF6-9653-D5125F1DAE75}">
      <formula1>500</formula1>
    </dataValidation>
    <dataValidation allowBlank="1" showErrorMessage="1" sqref="E109 E102:E103 E105:E107 D102:D109" xr:uid="{D2ECB2BC-5E85-4772-9A69-CB686D4B2084}"/>
    <dataValidation allowBlank="1" showErrorMessage="1" prompt=" " sqref="D110:D112 E110:E111" xr:uid="{515534F7-F89E-4719-A181-44120CEF00F6}"/>
  </dataValidations>
  <hyperlinks>
    <hyperlink ref="B97" r:id="rId2" display="http://www.rvvi.cz/" xr:uid="{F032A0CC-8D23-44EA-99A4-D40E20479C7C}"/>
    <hyperlink ref="B40" r:id="rId3" xr:uid="{5A5D894F-F861-4D25-B052-477DA53B592A}"/>
    <hyperlink ref="B73" r:id="rId4" xr:uid="{032E0E41-7DDF-44E8-BF85-00F67FD287A1}"/>
    <hyperlink ref="B79" r:id="rId5" display="Klasifikace oborů FORD" xr:uid="{89C904E7-EE71-4C7B-990F-A0C5A8BC8726}"/>
    <hyperlink ref="B81" r:id="rId6" xr:uid="{C493FB5B-443A-45EE-8E27-AA1CE279E8F6}"/>
    <hyperlink ref="B88" r:id="rId7" xr:uid="{D6E143A1-AC67-4622-9D43-7E3F2B262DAC}"/>
  </hyperlinks>
  <pageMargins left="0.7" right="0.7" top="0.78740157499999996" bottom="0.78740157499999996" header="0" footer="0"/>
  <pageSetup paperSize="9" scale="74" fitToHeight="0" orientation="landscape" r:id="rId8"/>
  <headerFooter>
    <oddHeader>&amp;L&amp;KC00000
TACR Application Form
povinná příloha pro českého/ých uchazeče/ů mezinárodní výzvy
&amp;"Arial,Tučné"ERA-NET COFUND&amp;"Arial,Obyčejné"
&amp;R
&amp;G</oddHeader>
    <oddFooter>&amp;RStránka &amp;P z &amp;N</oddFooter>
  </headerFooter>
  <ignoredErrors>
    <ignoredError sqref="F62:F63 F66:F67 D65 D66:D67 D62:D63 D52 D54 D53:F53 D55:F56 E54:F54 D57" unlockedFormula="1"/>
  </ignoredErrors>
  <drawing r:id="rId9"/>
  <legacyDrawing r:id="rId10"/>
  <legacyDrawingHF r:id="rId11"/>
  <mc:AlternateContent xmlns:mc="http://schemas.openxmlformats.org/markup-compatibility/2006">
    <mc:Choice Requires="x14">
      <controls>
        <mc:AlternateContent xmlns:mc="http://schemas.openxmlformats.org/markup-compatibility/2006">
          <mc:Choice Requires="x14">
            <control shapeId="2068" r:id="rId12" name="Option Button 20">
              <controlPr defaultSize="0" autoFill="0" autoLine="0" autoPict="0">
                <anchor moveWithCells="1">
                  <from>
                    <xdr:col>2</xdr:col>
                    <xdr:colOff>161925</xdr:colOff>
                    <xdr:row>87</xdr:row>
                    <xdr:rowOff>133350</xdr:rowOff>
                  </from>
                  <to>
                    <xdr:col>3</xdr:col>
                    <xdr:colOff>742950</xdr:colOff>
                    <xdr:row>89</xdr:row>
                    <xdr:rowOff>9525</xdr:rowOff>
                  </to>
                </anchor>
              </controlPr>
            </control>
          </mc:Choice>
        </mc:AlternateContent>
        <mc:AlternateContent xmlns:mc="http://schemas.openxmlformats.org/markup-compatibility/2006">
          <mc:Choice Requires="x14">
            <control shapeId="2069" r:id="rId13" name="Option Button 21">
              <controlPr defaultSize="0" autoFill="0" autoLine="0" autoPict="0">
                <anchor moveWithCells="1">
                  <from>
                    <xdr:col>3</xdr:col>
                    <xdr:colOff>600075</xdr:colOff>
                    <xdr:row>87</xdr:row>
                    <xdr:rowOff>114300</xdr:rowOff>
                  </from>
                  <to>
                    <xdr:col>3</xdr:col>
                    <xdr:colOff>1390650</xdr:colOff>
                    <xdr:row>88</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xr:uid="{E7B481CA-EB59-4D68-A49A-8B2FBB2DC4EB}">
          <x14:formula1>
            <xm:f>číselníky!$Y$23:$Y$25</xm:f>
          </x14:formula1>
          <xm:sqref>D19</xm:sqref>
        </x14:dataValidation>
        <x14:dataValidation type="list" allowBlank="1" showInputMessage="1" prompt="Vyberte příslušný cíl z oblasti PO6." xr:uid="{720AF2E0-5758-4112-BDB2-B0A2493E3C0E}">
          <x14:formula1>
            <xm:f>číselníky!$G$323:$G$347</xm:f>
          </x14:formula1>
          <xm:sqref>D67:E67 D57:E58</xm:sqref>
        </x14:dataValidation>
        <x14:dataValidation type="list" allowBlank="1" showInputMessage="1" prompt="Vyberte příslušný cíl z oblasti PO5." xr:uid="{F213072E-C264-4140-83D7-40BDC6CC4B86}">
          <x14:formula1>
            <xm:f>číselníky!$G$282:$G$322</xm:f>
          </x14:formula1>
          <xm:sqref>D66:E66 D56:E56</xm:sqref>
        </x14:dataValidation>
        <x14:dataValidation type="list" allowBlank="1" showInputMessage="1" prompt="Vyberte příslušný cíl z oblasti PO4." xr:uid="{456A0882-881B-4D2D-833F-6A8D4B20CEBF}">
          <x14:formula1>
            <xm:f>číselníky!$G$256:$G$281</xm:f>
          </x14:formula1>
          <xm:sqref>D65:F65 D55:F55</xm:sqref>
        </x14:dataValidation>
        <x14:dataValidation type="list" allowBlank="1" showInputMessage="1" prompt="Vyberte příslušný cíl z oblasti PO2." xr:uid="{33953E7A-F9C7-462D-86F2-1ADB9EE65425}">
          <x14:formula1>
            <xm:f>číselníky!$G$195:$G$229</xm:f>
          </x14:formula1>
          <xm:sqref>D63:F63 D53:F53</xm:sqref>
        </x14:dataValidation>
        <x14:dataValidation type="list" allowBlank="1" showInputMessage="1" errorTitle="Neplatná hodnota" error="Zadali jste neplatný cíl. Pro pokračování prosím vyberte jeden z cílů z předdefinovaného seznamu." prompt="Vyberte příslušný cíl z oblasti PO1._x000a_" xr:uid="{6ACD6543-1139-47DF-AACB-F9F61B03ED81}">
          <x14:formula1>
            <xm:f>číselníky!$G$178:$G$194</xm:f>
          </x14:formula1>
          <xm:sqref>D62:F62 D52:F52</xm:sqref>
        </x14:dataValidation>
        <x14:dataValidation type="list" operator="notBetween" allowBlank="1" showInputMessage="1" showErrorMessage="1" errorTitle="Potřeba úpravy formuláře!" error="Pokud ve Vašem projektu figuruje 4 a více českých uchazečů, kontaktujte nás prosím na adrese eliska.sibrova@tacr.cz či na telefonním čísle +420 778 464 012. Formulář přizpůsobíme Vašim potřebám." prompt="Zadejte počet českých uchazečů (myšleno subjektů) zapojených do projektu._x000a_Pokud v projektu figuruje 4 a více českých uchazečů, kontaktujte nás prosím na adrese eliska.sibrova@tacr.cz. Formulář přizpůsobíme Vašim potřebám." xr:uid="{F12B34B6-DC34-4B21-9081-EDE86D4497AE}">
          <x14:formula1>
            <xm:f>číselníky!$J$17:$J$20</xm:f>
          </x14:formula1>
          <xm:sqref>D23</xm:sqref>
        </x14:dataValidation>
        <x14:dataValidation type="list" showDropDown="1" showErrorMessage="1" xr:uid="{0525C8A1-D145-4040-9575-17692C2773B8}">
          <x14:formula1>
            <xm:f>číselníky!$Z$10:$Z$12</xm:f>
          </x14:formula1>
          <xm:sqref>D89:F89</xm:sqref>
        </x14:dataValidation>
        <x14:dataValidation type="list" allowBlank="1" showErrorMessage="1" xr:uid="{B4201CDE-BA51-4B3A-8BE0-67326984FFBB}">
          <x14:formula1>
            <xm:f>číselníky!$Z$10:$Z$12</xm:f>
          </x14:formula1>
          <xm:sqref>F87</xm:sqref>
        </x14:dataValidation>
        <x14:dataValidation type="list" allowBlank="1" showInputMessage="1" prompt="Vyberte možnost z rozevíracího seznamu." xr:uid="{ADD0D667-2784-4621-AF72-8F0B883808AE}">
          <x14:formula1>
            <xm:f>číselníky!$M$31:$M$33</xm:f>
          </x14:formula1>
          <xm:sqref>D30</xm:sqref>
        </x14:dataValidation>
        <x14:dataValidation type="list" allowBlank="1" showInputMessage="1" showErrorMessage="1" errorTitle="Naplatná hodnota" error="Vyberte oblast z rozevíracího seznamu." prompt="Vyberte z rozevíracího seznamu oblast, do níž Vámi zvolený cíl spadá." xr:uid="{FCF82056-926C-44CD-BCC9-31E3F7511A6A}">
          <x14:formula1>
            <xm:f>číselníky!$J$7:$J$13</xm:f>
          </x14:formula1>
          <xm:sqref>D60:F60 D44:F44 D50:F50</xm:sqref>
        </x14:dataValidation>
        <x14:dataValidation type="list" allowBlank="1" showInputMessage="1" showErrorMessage="1" xr:uid="{7DA93C98-5C74-4C9C-8D5A-F3DA70DAE5A0}">
          <x14:formula1>
            <xm:f>číselníky!$D$2:$D$4</xm:f>
          </x14:formula1>
          <xm:sqref>D100</xm:sqref>
        </x14:dataValidation>
        <x14:dataValidation type="list" allowBlank="1" showInputMessage="1" prompt="Vyberte příslušný cíl z oblasti PO3." xr:uid="{856D4C70-9B3B-4D70-95E9-34BA70804D19}">
          <x14:formula1>
            <xm:f>číselníky!$G$230:$G$255</xm:f>
          </x14:formula1>
          <xm:sqref>D64:F64 D46:F46 D54:F54</xm:sqref>
        </x14:dataValidation>
        <x14:dataValidation type="list" allowBlank="1" xr:uid="{540124C0-589B-4550-8537-1D4F8604F365}">
          <x14:formula1>
            <xm:f>číselníky!$AC$2:$AC$124</xm:f>
          </x14:formula1>
          <xm:sqref>D74:E74 D76:E76 D78:E78</xm:sqref>
        </x14:dataValidation>
        <x14:dataValidation type="list" allowBlank="1" xr:uid="{13A8A420-4803-477B-854C-C0ECA419EC4F}">
          <x14:formula1>
            <xm:f>číselníky!$W$2:$W$175</xm:f>
          </x14:formula1>
          <xm:sqref>D84:E84 D82:E82 D80:E80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F8F8F8"/>
    <outlinePr summaryBelow="0" summaryRight="0"/>
  </sheetPr>
  <dimension ref="A1:Q950"/>
  <sheetViews>
    <sheetView showGridLines="0" showRowColHeaders="0" zoomScaleNormal="100" workbookViewId="0"/>
  </sheetViews>
  <sheetFormatPr defaultColWidth="14.42578125" defaultRowHeight="15" customHeight="1"/>
  <cols>
    <col min="1" max="1" width="5.5703125" style="64" customWidth="1"/>
    <col min="2" max="2" width="50.7109375" customWidth="1"/>
    <col min="3" max="3" width="2.85546875" style="64" customWidth="1"/>
    <col min="4" max="4" width="40.85546875" customWidth="1"/>
    <col min="5" max="5" width="24.42578125" customWidth="1"/>
    <col min="6" max="6" width="3" style="64" customWidth="1"/>
    <col min="7" max="7" width="41.42578125" customWidth="1"/>
    <col min="8" max="8" width="24.42578125" customWidth="1"/>
    <col min="9" max="9" width="3" style="64" customWidth="1"/>
    <col min="10" max="10" width="43" customWidth="1"/>
    <col min="11" max="11" width="7.28515625" customWidth="1"/>
    <col min="12" max="12" width="28.7109375" customWidth="1"/>
    <col min="13" max="13" width="43" customWidth="1"/>
    <col min="14" max="15" width="28.7109375" customWidth="1"/>
    <col min="16" max="16" width="43" customWidth="1"/>
    <col min="17" max="18" width="28.7109375" customWidth="1"/>
    <col min="19" max="19" width="43" customWidth="1"/>
    <col min="20" max="20" width="28.7109375" customWidth="1"/>
  </cols>
  <sheetData>
    <row r="1" spans="1:12" s="64" customFormat="1" ht="15" customHeight="1">
      <c r="A1" s="262"/>
    </row>
    <row r="2" spans="1:12" s="64" customFormat="1" ht="21.6" customHeight="1"/>
    <row r="3" spans="1:12" s="64" customFormat="1" ht="18" customHeight="1">
      <c r="B3" s="693" t="s">
        <v>749</v>
      </c>
      <c r="C3" s="693"/>
      <c r="D3" s="693"/>
      <c r="E3" s="381"/>
      <c r="F3" s="381"/>
      <c r="G3" s="381"/>
      <c r="H3" s="381"/>
      <c r="I3" s="381"/>
      <c r="J3" s="381"/>
      <c r="K3" s="381"/>
    </row>
    <row r="4" spans="1:12" s="64" customFormat="1" ht="15" customHeight="1">
      <c r="B4" s="381"/>
      <c r="C4" s="381"/>
      <c r="D4" s="381"/>
      <c r="E4" s="381"/>
      <c r="F4" s="381"/>
      <c r="G4" s="381"/>
      <c r="H4" s="381"/>
      <c r="I4" s="381"/>
      <c r="J4" s="381"/>
      <c r="K4" s="381"/>
    </row>
    <row r="5" spans="1:12" ht="15.75" customHeight="1">
      <c r="B5" s="456"/>
      <c r="C5" s="456"/>
      <c r="D5" s="456"/>
      <c r="E5" s="457"/>
      <c r="F5" s="457"/>
      <c r="G5" s="456"/>
      <c r="H5" s="457"/>
      <c r="I5" s="457"/>
      <c r="J5" s="456"/>
      <c r="K5" s="457"/>
      <c r="L5" s="19"/>
    </row>
    <row r="6" spans="1:12" ht="24.6" customHeight="1">
      <c r="B6" s="695" t="s">
        <v>785</v>
      </c>
      <c r="C6" s="696"/>
      <c r="D6" s="696"/>
      <c r="E6" s="696"/>
      <c r="F6" s="696"/>
      <c r="G6" s="696"/>
      <c r="H6" s="696"/>
      <c r="I6" s="696"/>
      <c r="J6" s="696"/>
      <c r="K6" s="697"/>
      <c r="L6" s="21"/>
    </row>
    <row r="7" spans="1:12" s="57" customFormat="1" ht="9.6" customHeight="1">
      <c r="B7" s="458"/>
      <c r="C7" s="459"/>
      <c r="D7" s="424"/>
      <c r="E7" s="460"/>
      <c r="F7" s="460"/>
      <c r="G7" s="461"/>
      <c r="H7" s="460"/>
      <c r="I7" s="460"/>
      <c r="J7" s="461"/>
      <c r="K7" s="460"/>
      <c r="L7" s="93"/>
    </row>
    <row r="8" spans="1:12" s="57" customFormat="1" ht="9.6" customHeight="1">
      <c r="B8" s="462"/>
      <c r="C8" s="462"/>
      <c r="D8" s="396"/>
      <c r="E8" s="282"/>
      <c r="F8" s="282"/>
      <c r="G8" s="396"/>
      <c r="H8" s="282"/>
      <c r="I8" s="282"/>
      <c r="J8" s="396"/>
      <c r="K8" s="282"/>
      <c r="L8" s="93"/>
    </row>
    <row r="9" spans="1:12" ht="15.75" customHeight="1">
      <c r="B9" s="402" t="s">
        <v>184</v>
      </c>
      <c r="C9" s="402"/>
      <c r="D9" s="463" t="s">
        <v>185</v>
      </c>
      <c r="E9" s="282"/>
      <c r="F9" s="282"/>
      <c r="G9" s="396"/>
      <c r="H9" s="282"/>
      <c r="I9" s="282"/>
      <c r="J9" s="396"/>
      <c r="K9" s="282"/>
      <c r="L9" s="21"/>
    </row>
    <row r="10" spans="1:12" ht="15.75" customHeight="1">
      <c r="B10" s="402"/>
      <c r="C10" s="402"/>
      <c r="D10" s="396"/>
      <c r="E10" s="282"/>
      <c r="F10" s="282"/>
      <c r="G10" s="396"/>
      <c r="H10" s="282"/>
      <c r="I10" s="282"/>
      <c r="J10" s="396"/>
      <c r="K10" s="282"/>
      <c r="L10" s="21"/>
    </row>
    <row r="11" spans="1:12" ht="15.75" customHeight="1">
      <c r="B11" s="402" t="s">
        <v>186</v>
      </c>
      <c r="C11" s="402"/>
      <c r="D11" s="403"/>
      <c r="E11" s="282"/>
      <c r="F11" s="282"/>
      <c r="G11" s="396"/>
      <c r="H11" s="282"/>
      <c r="I11" s="282"/>
      <c r="J11" s="396"/>
      <c r="K11" s="282"/>
      <c r="L11" s="21"/>
    </row>
    <row r="12" spans="1:12" ht="15.75" customHeight="1">
      <c r="B12" s="402"/>
      <c r="C12" s="402"/>
      <c r="D12" s="396"/>
      <c r="E12" s="282"/>
      <c r="F12" s="282"/>
      <c r="G12" s="396"/>
      <c r="H12" s="282"/>
      <c r="I12" s="282"/>
      <c r="J12" s="396"/>
      <c r="K12" s="282"/>
      <c r="L12" s="21"/>
    </row>
    <row r="13" spans="1:12" ht="15.75" customHeight="1">
      <c r="B13" s="402" t="s">
        <v>193</v>
      </c>
      <c r="C13" s="402"/>
      <c r="D13" s="403"/>
      <c r="E13" s="282"/>
      <c r="F13" s="282"/>
      <c r="G13" s="396"/>
      <c r="H13" s="282"/>
      <c r="I13" s="282"/>
      <c r="J13" s="396"/>
      <c r="K13" s="282"/>
      <c r="L13" s="21"/>
    </row>
    <row r="14" spans="1:12" ht="15.75" customHeight="1">
      <c r="B14" s="402"/>
      <c r="C14" s="402"/>
      <c r="D14" s="396"/>
      <c r="E14" s="282"/>
      <c r="F14" s="282"/>
      <c r="G14" s="396"/>
      <c r="H14" s="282"/>
      <c r="I14" s="282"/>
      <c r="J14" s="396"/>
      <c r="K14" s="282"/>
      <c r="L14" s="21"/>
    </row>
    <row r="15" spans="1:12" ht="15.75" customHeight="1">
      <c r="B15" s="402" t="s">
        <v>198</v>
      </c>
      <c r="C15" s="402"/>
      <c r="D15" s="746"/>
      <c r="E15" s="747"/>
      <c r="F15" s="747"/>
      <c r="G15" s="748"/>
      <c r="H15" s="282"/>
      <c r="I15" s="282"/>
      <c r="J15" s="396"/>
      <c r="K15" s="282"/>
      <c r="L15" s="21"/>
    </row>
    <row r="16" spans="1:12" ht="15.75" customHeight="1">
      <c r="B16" s="402"/>
      <c r="C16" s="402"/>
      <c r="D16" s="396"/>
      <c r="E16" s="282"/>
      <c r="F16" s="282"/>
      <c r="G16" s="396"/>
      <c r="H16" s="282"/>
      <c r="I16" s="282"/>
      <c r="J16" s="396"/>
      <c r="K16" s="282"/>
      <c r="L16" s="21"/>
    </row>
    <row r="17" spans="2:12" ht="15.75" customHeight="1">
      <c r="B17" s="402" t="s">
        <v>207</v>
      </c>
      <c r="C17" s="402"/>
      <c r="D17" s="712" t="s">
        <v>26</v>
      </c>
      <c r="E17" s="749"/>
      <c r="F17" s="749"/>
      <c r="G17" s="750"/>
      <c r="H17" s="282"/>
      <c r="I17" s="282"/>
      <c r="J17" s="396"/>
      <c r="K17" s="282"/>
      <c r="L17" s="21"/>
    </row>
    <row r="18" spans="2:12" ht="15.75" customHeight="1">
      <c r="B18" s="402"/>
      <c r="C18" s="402"/>
      <c r="D18" s="396"/>
      <c r="E18" s="396"/>
      <c r="F18" s="282"/>
      <c r="G18" s="396"/>
      <c r="H18" s="282"/>
      <c r="I18" s="282"/>
      <c r="J18" s="396"/>
      <c r="K18" s="282"/>
      <c r="L18" s="21"/>
    </row>
    <row r="19" spans="2:12" ht="15.75" customHeight="1">
      <c r="B19" s="402" t="s">
        <v>224</v>
      </c>
      <c r="C19" s="402"/>
      <c r="D19" s="405" t="s">
        <v>26</v>
      </c>
      <c r="E19" s="540" t="s">
        <v>1039</v>
      </c>
      <c r="F19" s="396"/>
      <c r="G19" s="464"/>
      <c r="H19" s="396"/>
      <c r="I19" s="282"/>
      <c r="J19" s="396"/>
      <c r="K19" s="282"/>
      <c r="L19" s="21"/>
    </row>
    <row r="20" spans="2:12" ht="15.75" customHeight="1">
      <c r="B20" s="402"/>
      <c r="C20" s="396"/>
      <c r="D20" s="396"/>
      <c r="E20" s="396"/>
      <c r="F20" s="282"/>
      <c r="G20" s="396"/>
      <c r="H20" s="282"/>
      <c r="I20" s="282"/>
      <c r="J20" s="396"/>
      <c r="K20" s="282"/>
      <c r="L20" s="21"/>
    </row>
    <row r="21" spans="2:12" ht="26.25" customHeight="1">
      <c r="B21" s="402" t="s">
        <v>234</v>
      </c>
      <c r="C21" s="402"/>
      <c r="D21" s="650"/>
      <c r="E21" s="493" t="str">
        <f>IF($D$19="Vyberte možnost:","",IF($D$19="VO - výzkumná organizace",IF($D$21="","    Nevyplněno",""),"  Není relevantní"))</f>
        <v/>
      </c>
      <c r="F21" s="413"/>
      <c r="G21" s="396"/>
      <c r="H21" s="282"/>
      <c r="I21" s="282"/>
      <c r="J21" s="396"/>
      <c r="K21" s="282"/>
      <c r="L21" s="21"/>
    </row>
    <row r="22" spans="2:12" ht="15.75" customHeight="1">
      <c r="B22" s="379"/>
      <c r="C22" s="379"/>
      <c r="D22" s="396"/>
      <c r="E22" s="396"/>
      <c r="F22" s="282"/>
      <c r="G22" s="396"/>
      <c r="H22" s="282"/>
      <c r="I22" s="282"/>
      <c r="J22" s="396"/>
      <c r="K22" s="282"/>
      <c r="L22" s="21"/>
    </row>
    <row r="23" spans="2:12" ht="15.75" customHeight="1">
      <c r="B23" s="402" t="s">
        <v>252</v>
      </c>
      <c r="C23" s="402"/>
      <c r="D23" s="463" t="s">
        <v>253</v>
      </c>
      <c r="E23" s="282"/>
      <c r="F23" s="282"/>
      <c r="G23" s="465"/>
      <c r="H23" s="282"/>
      <c r="I23" s="282"/>
      <c r="J23" s="396"/>
      <c r="K23" s="282"/>
      <c r="L23" s="21"/>
    </row>
    <row r="24" spans="2:12" s="98" customFormat="1" ht="9" customHeight="1">
      <c r="B24" s="402"/>
      <c r="C24" s="402"/>
      <c r="D24" s="463"/>
      <c r="E24" s="282"/>
      <c r="F24" s="282"/>
      <c r="G24" s="465"/>
      <c r="H24" s="282"/>
      <c r="I24" s="282"/>
      <c r="J24" s="557"/>
      <c r="K24" s="282"/>
      <c r="L24" s="21"/>
    </row>
    <row r="25" spans="2:12" s="96" customFormat="1" ht="15.75" customHeight="1">
      <c r="B25" s="541"/>
      <c r="C25" s="541"/>
      <c r="D25" s="541"/>
      <c r="E25" s="388"/>
      <c r="F25" s="388"/>
      <c r="G25" s="525"/>
      <c r="H25" s="388"/>
      <c r="I25" s="388"/>
      <c r="J25" s="525"/>
      <c r="K25" s="388"/>
      <c r="L25" s="549"/>
    </row>
    <row r="26" spans="2:12" ht="15.75" customHeight="1">
      <c r="B26" s="430" t="s">
        <v>750</v>
      </c>
      <c r="C26" s="468"/>
      <c r="D26" s="743"/>
      <c r="E26" s="744"/>
      <c r="F26" s="744"/>
      <c r="G26" s="744"/>
      <c r="H26" s="745"/>
      <c r="I26" s="329"/>
      <c r="J26" s="394"/>
      <c r="K26" s="329"/>
    </row>
    <row r="27" spans="2:12" s="98" customFormat="1" ht="5.25" customHeight="1">
      <c r="B27" s="282"/>
      <c r="C27" s="282"/>
      <c r="D27" s="282"/>
      <c r="E27" s="282"/>
      <c r="F27" s="282"/>
      <c r="G27" s="282"/>
      <c r="H27" s="282"/>
      <c r="I27" s="282"/>
      <c r="J27" s="282"/>
      <c r="K27" s="282"/>
    </row>
    <row r="28" spans="2:12" s="57" customFormat="1" ht="10.9" customHeight="1">
      <c r="B28" s="742" t="s">
        <v>1185</v>
      </c>
      <c r="C28" s="742"/>
      <c r="D28" s="742"/>
      <c r="E28" s="282"/>
      <c r="F28" s="282"/>
      <c r="G28" s="396"/>
      <c r="H28" s="282"/>
      <c r="I28" s="282"/>
      <c r="J28" s="396"/>
      <c r="K28" s="282"/>
    </row>
    <row r="29" spans="2:12" s="57" customFormat="1" ht="27.6" customHeight="1">
      <c r="B29" s="742"/>
      <c r="C29" s="742"/>
      <c r="D29" s="742"/>
      <c r="E29" s="282"/>
      <c r="F29" s="282"/>
      <c r="G29" s="396"/>
      <c r="H29" s="282"/>
      <c r="I29" s="282"/>
      <c r="J29" s="396"/>
      <c r="K29" s="282"/>
    </row>
    <row r="30" spans="2:12" ht="15.75" customHeight="1">
      <c r="B30" s="407" t="s">
        <v>751</v>
      </c>
      <c r="C30" s="402"/>
      <c r="D30" s="405"/>
      <c r="E30" s="407" t="s">
        <v>752</v>
      </c>
      <c r="F30" s="402"/>
      <c r="G30" s="403"/>
      <c r="H30" s="407" t="s">
        <v>753</v>
      </c>
      <c r="I30" s="402"/>
      <c r="J30" s="403"/>
      <c r="K30" s="282"/>
    </row>
    <row r="31" spans="2:12" ht="15.75" customHeight="1">
      <c r="B31" s="402"/>
      <c r="C31" s="402"/>
      <c r="D31" s="396"/>
      <c r="E31" s="402"/>
      <c r="F31" s="402"/>
      <c r="G31" s="396"/>
      <c r="H31" s="402"/>
      <c r="I31" s="402"/>
      <c r="J31" s="396"/>
      <c r="K31" s="282"/>
    </row>
    <row r="32" spans="2:12" ht="15.75" customHeight="1">
      <c r="B32" s="402" t="s">
        <v>393</v>
      </c>
      <c r="C32" s="402"/>
      <c r="D32" s="403"/>
      <c r="E32" s="402" t="s">
        <v>393</v>
      </c>
      <c r="F32" s="402"/>
      <c r="G32" s="403"/>
      <c r="H32" s="402" t="s">
        <v>393</v>
      </c>
      <c r="I32" s="402"/>
      <c r="J32" s="403"/>
      <c r="K32" s="282"/>
    </row>
    <row r="33" spans="2:11" ht="15.75" customHeight="1">
      <c r="B33" s="402"/>
      <c r="C33" s="402"/>
      <c r="D33" s="396"/>
      <c r="E33" s="402"/>
      <c r="F33" s="402"/>
      <c r="G33" s="396"/>
      <c r="H33" s="402"/>
      <c r="I33" s="402"/>
      <c r="J33" s="396"/>
      <c r="K33" s="282"/>
    </row>
    <row r="34" spans="2:11" ht="15.75" customHeight="1">
      <c r="B34" s="402" t="s">
        <v>402</v>
      </c>
      <c r="C34" s="402"/>
      <c r="D34" s="403"/>
      <c r="E34" s="402" t="s">
        <v>402</v>
      </c>
      <c r="F34" s="402"/>
      <c r="G34" s="403"/>
      <c r="H34" s="402" t="s">
        <v>402</v>
      </c>
      <c r="I34" s="402"/>
      <c r="J34" s="403"/>
      <c r="K34" s="282"/>
    </row>
    <row r="35" spans="2:11" ht="15.75" customHeight="1">
      <c r="B35" s="402"/>
      <c r="C35" s="402"/>
      <c r="D35" s="396"/>
      <c r="E35" s="402"/>
      <c r="F35" s="402"/>
      <c r="G35" s="396"/>
      <c r="H35" s="402"/>
      <c r="I35" s="402"/>
      <c r="J35" s="396"/>
      <c r="K35" s="282"/>
    </row>
    <row r="36" spans="2:11" s="64" customFormat="1" ht="15.6" customHeight="1">
      <c r="B36" s="402"/>
      <c r="C36" s="402"/>
      <c r="D36" s="396"/>
      <c r="E36" s="402"/>
      <c r="F36" s="402"/>
      <c r="G36" s="396"/>
      <c r="H36" s="402"/>
      <c r="I36" s="402"/>
      <c r="J36" s="396"/>
      <c r="K36" s="282"/>
    </row>
    <row r="37" spans="2:11" s="64" customFormat="1" ht="15.75" customHeight="1">
      <c r="B37" s="407" t="s">
        <v>754</v>
      </c>
      <c r="C37" s="402"/>
      <c r="D37" s="403"/>
      <c r="E37" s="407" t="s">
        <v>755</v>
      </c>
      <c r="F37" s="402"/>
      <c r="G37" s="403"/>
      <c r="H37" s="407" t="s">
        <v>756</v>
      </c>
      <c r="I37" s="402"/>
      <c r="J37" s="403"/>
      <c r="K37" s="282"/>
    </row>
    <row r="38" spans="2:11" s="64" customFormat="1" ht="15.75" customHeight="1">
      <c r="B38" s="402"/>
      <c r="C38" s="402"/>
      <c r="D38" s="396"/>
      <c r="E38" s="402"/>
      <c r="F38" s="402"/>
      <c r="G38" s="396"/>
      <c r="H38" s="402"/>
      <c r="I38" s="402"/>
      <c r="J38" s="396"/>
      <c r="K38" s="282"/>
    </row>
    <row r="39" spans="2:11" s="64" customFormat="1" ht="15.75" customHeight="1">
      <c r="B39" s="402" t="s">
        <v>393</v>
      </c>
      <c r="C39" s="402"/>
      <c r="D39" s="403"/>
      <c r="E39" s="402" t="s">
        <v>393</v>
      </c>
      <c r="F39" s="402"/>
      <c r="G39" s="403"/>
      <c r="H39" s="402" t="s">
        <v>393</v>
      </c>
      <c r="I39" s="402"/>
      <c r="J39" s="403"/>
      <c r="K39" s="282"/>
    </row>
    <row r="40" spans="2:11" s="64" customFormat="1" ht="15.75" customHeight="1">
      <c r="B40" s="402"/>
      <c r="C40" s="402"/>
      <c r="D40" s="396"/>
      <c r="E40" s="402"/>
      <c r="F40" s="402"/>
      <c r="G40" s="396"/>
      <c r="H40" s="402"/>
      <c r="I40" s="402"/>
      <c r="J40" s="396"/>
      <c r="K40" s="282"/>
    </row>
    <row r="41" spans="2:11" s="64" customFormat="1" ht="15.75" customHeight="1">
      <c r="B41" s="402" t="s">
        <v>402</v>
      </c>
      <c r="C41" s="402"/>
      <c r="D41" s="403"/>
      <c r="E41" s="402" t="s">
        <v>402</v>
      </c>
      <c r="F41" s="402"/>
      <c r="G41" s="403"/>
      <c r="H41" s="402" t="s">
        <v>402</v>
      </c>
      <c r="I41" s="402"/>
      <c r="J41" s="403"/>
      <c r="K41" s="282"/>
    </row>
    <row r="42" spans="2:11" s="64" customFormat="1" ht="9.6" customHeight="1">
      <c r="B42" s="402"/>
      <c r="C42" s="402"/>
      <c r="D42" s="396"/>
      <c r="E42" s="402"/>
      <c r="F42" s="402"/>
      <c r="G42" s="396"/>
      <c r="H42" s="402"/>
      <c r="I42" s="402"/>
      <c r="J42" s="396"/>
      <c r="K42" s="282"/>
    </row>
    <row r="43" spans="2:11" ht="15.75" customHeight="1">
      <c r="B43" s="466"/>
      <c r="C43" s="469"/>
      <c r="D43" s="392"/>
      <c r="E43" s="468"/>
      <c r="F43" s="469"/>
      <c r="G43" s="392"/>
      <c r="H43" s="468"/>
      <c r="I43" s="469"/>
      <c r="J43" s="392"/>
      <c r="K43" s="366"/>
    </row>
    <row r="44" spans="2:11" ht="15.6" customHeight="1">
      <c r="B44" s="430" t="s">
        <v>668</v>
      </c>
      <c r="C44" s="470"/>
      <c r="D44" s="565" t="str">
        <f>IF($D$19="VO - výzkumná organizace","U výzkumných organizací není relevantní.","")</f>
        <v/>
      </c>
      <c r="E44" s="471"/>
      <c r="F44" s="471"/>
      <c r="G44" s="471"/>
      <c r="H44" s="471"/>
      <c r="I44" s="471"/>
      <c r="J44" s="471"/>
      <c r="K44" s="471"/>
    </row>
    <row r="45" spans="2:11" s="98" customFormat="1" ht="4.5" customHeight="1">
      <c r="B45" s="435"/>
      <c r="C45" s="435"/>
      <c r="D45" s="435"/>
      <c r="E45" s="435"/>
      <c r="F45" s="435"/>
      <c r="G45" s="435"/>
      <c r="H45" s="435"/>
      <c r="I45" s="435"/>
      <c r="J45" s="435"/>
      <c r="K45" s="435"/>
    </row>
    <row r="46" spans="2:11" s="98" customFormat="1" ht="15.75" customHeight="1">
      <c r="B46" s="737" t="s">
        <v>1165</v>
      </c>
      <c r="C46" s="737"/>
      <c r="D46" s="737"/>
      <c r="E46" s="474"/>
      <c r="F46" s="474"/>
      <c r="G46" s="474"/>
      <c r="H46" s="474"/>
      <c r="I46" s="474"/>
      <c r="J46" s="474"/>
      <c r="K46" s="474"/>
    </row>
    <row r="47" spans="2:11" ht="39" customHeight="1">
      <c r="B47" s="737"/>
      <c r="C47" s="737"/>
      <c r="D47" s="737"/>
      <c r="E47" s="435"/>
      <c r="F47" s="435"/>
      <c r="G47" s="435"/>
      <c r="H47" s="435"/>
      <c r="I47" s="435"/>
      <c r="J47" s="435"/>
      <c r="K47" s="435"/>
    </row>
    <row r="48" spans="2:11" s="98" customFormat="1" ht="18.75" customHeight="1">
      <c r="B48" s="472" t="s">
        <v>690</v>
      </c>
      <c r="C48" s="473"/>
      <c r="D48" s="435"/>
      <c r="E48" s="435"/>
      <c r="F48" s="435"/>
      <c r="G48" s="435"/>
      <c r="H48" s="435"/>
      <c r="I48" s="435"/>
      <c r="J48" s="435"/>
      <c r="K48" s="435"/>
    </row>
    <row r="49" spans="2:17" ht="15.75" customHeight="1">
      <c r="B49" s="737" t="s">
        <v>1166</v>
      </c>
      <c r="C49" s="737"/>
      <c r="D49" s="737"/>
      <c r="E49" s="474"/>
      <c r="F49" s="474"/>
      <c r="G49" s="475"/>
      <c r="H49" s="474"/>
      <c r="I49" s="474"/>
      <c r="J49" s="475"/>
      <c r="K49" s="474"/>
    </row>
    <row r="50" spans="2:17" s="67" customFormat="1" ht="38.450000000000003" customHeight="1">
      <c r="B50" s="737"/>
      <c r="C50" s="737"/>
      <c r="D50" s="737"/>
      <c r="E50" s="474"/>
      <c r="F50" s="474"/>
      <c r="G50" s="475"/>
      <c r="H50" s="474"/>
      <c r="I50" s="474"/>
      <c r="J50" s="475"/>
      <c r="K50" s="474"/>
    </row>
    <row r="51" spans="2:17" ht="15.75" customHeight="1">
      <c r="B51" s="407" t="s">
        <v>757</v>
      </c>
      <c r="C51" s="476"/>
      <c r="D51" s="403"/>
      <c r="E51" s="407" t="s">
        <v>758</v>
      </c>
      <c r="F51" s="477"/>
      <c r="G51" s="403"/>
      <c r="H51" s="407" t="s">
        <v>759</v>
      </c>
      <c r="I51" s="477"/>
      <c r="J51" s="403"/>
      <c r="K51" s="435"/>
    </row>
    <row r="52" spans="2:17" ht="15.75" customHeight="1">
      <c r="B52" s="478"/>
      <c r="C52" s="442"/>
      <c r="D52" s="479"/>
      <c r="E52" s="478"/>
      <c r="F52" s="442"/>
      <c r="G52" s="435"/>
      <c r="H52" s="478"/>
      <c r="I52" s="442"/>
      <c r="J52" s="435"/>
      <c r="K52" s="435"/>
    </row>
    <row r="53" spans="2:17" ht="15.75" customHeight="1">
      <c r="B53" s="407" t="s">
        <v>393</v>
      </c>
      <c r="C53" s="477"/>
      <c r="D53" s="403"/>
      <c r="E53" s="407" t="s">
        <v>393</v>
      </c>
      <c r="F53" s="477"/>
      <c r="G53" s="403"/>
      <c r="H53" s="407" t="s">
        <v>393</v>
      </c>
      <c r="I53" s="477"/>
      <c r="J53" s="403"/>
      <c r="K53" s="435"/>
    </row>
    <row r="54" spans="2:17" ht="15.75" customHeight="1">
      <c r="B54" s="478"/>
      <c r="C54" s="442"/>
      <c r="D54" s="479"/>
      <c r="E54" s="478"/>
      <c r="F54" s="442"/>
      <c r="G54" s="435"/>
      <c r="H54" s="478"/>
      <c r="I54" s="442"/>
      <c r="J54" s="435"/>
      <c r="K54" s="435"/>
    </row>
    <row r="55" spans="2:17" ht="15.75" customHeight="1">
      <c r="B55" s="407" t="s">
        <v>198</v>
      </c>
      <c r="C55" s="477"/>
      <c r="D55" s="403"/>
      <c r="E55" s="407" t="s">
        <v>198</v>
      </c>
      <c r="F55" s="477"/>
      <c r="G55" s="403"/>
      <c r="H55" s="407" t="s">
        <v>198</v>
      </c>
      <c r="I55" s="477"/>
      <c r="J55" s="403"/>
      <c r="K55" s="435"/>
    </row>
    <row r="56" spans="2:17" ht="15.75" customHeight="1">
      <c r="B56" s="478"/>
      <c r="C56" s="442"/>
      <c r="D56" s="479"/>
      <c r="E56" s="478"/>
      <c r="F56" s="442"/>
      <c r="G56" s="435"/>
      <c r="H56" s="478"/>
      <c r="I56" s="442"/>
      <c r="J56" s="435"/>
      <c r="K56" s="435"/>
    </row>
    <row r="57" spans="2:17" ht="15.75" customHeight="1">
      <c r="B57" s="402" t="s">
        <v>1051</v>
      </c>
      <c r="C57" s="477"/>
      <c r="D57" s="403"/>
      <c r="E57" s="402" t="s">
        <v>1051</v>
      </c>
      <c r="F57" s="480"/>
      <c r="G57" s="403"/>
      <c r="H57" s="402" t="s">
        <v>1051</v>
      </c>
      <c r="I57" s="480"/>
      <c r="J57" s="403"/>
      <c r="K57" s="435"/>
    </row>
    <row r="58" spans="2:17" ht="15.75" customHeight="1">
      <c r="B58" s="478"/>
      <c r="C58" s="442"/>
      <c r="D58" s="479"/>
      <c r="E58" s="478"/>
      <c r="F58" s="442"/>
      <c r="G58" s="435"/>
      <c r="H58" s="478"/>
      <c r="I58" s="442"/>
      <c r="J58" s="435"/>
      <c r="K58" s="435"/>
    </row>
    <row r="59" spans="2:17" ht="15.75" customHeight="1">
      <c r="B59" s="407" t="s">
        <v>707</v>
      </c>
      <c r="C59" s="477"/>
      <c r="D59" s="481"/>
      <c r="E59" s="407" t="s">
        <v>707</v>
      </c>
      <c r="F59" s="477"/>
      <c r="G59" s="482"/>
      <c r="H59" s="407" t="s">
        <v>707</v>
      </c>
      <c r="I59" s="477"/>
      <c r="J59" s="482"/>
      <c r="K59" s="435"/>
    </row>
    <row r="60" spans="2:17" ht="15.75" customHeight="1">
      <c r="B60" s="478"/>
      <c r="C60" s="442"/>
      <c r="D60" s="479"/>
      <c r="E60" s="478"/>
      <c r="F60" s="442"/>
      <c r="G60" s="435"/>
      <c r="H60" s="478"/>
      <c r="I60" s="442"/>
      <c r="J60" s="435"/>
      <c r="K60" s="435"/>
    </row>
    <row r="61" spans="2:17" ht="30" customHeight="1">
      <c r="B61" s="407" t="s">
        <v>708</v>
      </c>
      <c r="C61" s="477"/>
      <c r="D61" s="403"/>
      <c r="E61" s="407" t="s">
        <v>708</v>
      </c>
      <c r="F61" s="477"/>
      <c r="G61" s="403"/>
      <c r="H61" s="407" t="s">
        <v>708</v>
      </c>
      <c r="I61" s="477"/>
      <c r="J61" s="403"/>
      <c r="K61" s="435"/>
    </row>
    <row r="62" spans="2:17" ht="15.75" customHeight="1">
      <c r="B62" s="442"/>
      <c r="C62" s="442"/>
      <c r="D62" s="435"/>
      <c r="E62" s="435"/>
      <c r="F62" s="435"/>
      <c r="G62" s="435"/>
      <c r="H62" s="435"/>
      <c r="I62" s="435"/>
      <c r="J62" s="435"/>
      <c r="K62" s="435"/>
      <c r="L62" s="7"/>
      <c r="M62" s="7"/>
      <c r="N62" s="7"/>
      <c r="O62" s="7"/>
      <c r="P62" s="7"/>
      <c r="Q62" s="7"/>
    </row>
    <row r="63" spans="2:17" s="98" customFormat="1" ht="15.75" customHeight="1">
      <c r="B63" s="442"/>
      <c r="C63" s="442"/>
      <c r="D63" s="435"/>
      <c r="E63" s="435"/>
      <c r="F63" s="435"/>
      <c r="G63" s="435"/>
      <c r="H63" s="435"/>
      <c r="I63" s="435"/>
      <c r="J63" s="435"/>
      <c r="K63" s="435"/>
      <c r="L63" s="7"/>
      <c r="M63" s="7"/>
      <c r="N63" s="7"/>
      <c r="O63" s="7"/>
      <c r="P63" s="7"/>
      <c r="Q63" s="7"/>
    </row>
    <row r="64" spans="2:17" s="98" customFormat="1" ht="15.75" customHeight="1">
      <c r="B64" s="402" t="s">
        <v>788</v>
      </c>
      <c r="C64" s="476"/>
      <c r="D64" s="403"/>
      <c r="E64" s="402" t="s">
        <v>789</v>
      </c>
      <c r="F64" s="477"/>
      <c r="G64" s="403"/>
      <c r="H64" s="402" t="s">
        <v>790</v>
      </c>
      <c r="I64" s="477"/>
      <c r="J64" s="403"/>
      <c r="K64" s="435"/>
      <c r="L64" s="7"/>
      <c r="M64" s="7"/>
      <c r="N64" s="7"/>
      <c r="O64" s="7"/>
      <c r="P64" s="7"/>
      <c r="Q64" s="7"/>
    </row>
    <row r="65" spans="2:17" s="98" customFormat="1" ht="15.75" customHeight="1">
      <c r="B65" s="478"/>
      <c r="C65" s="442"/>
      <c r="D65" s="479"/>
      <c r="E65" s="478"/>
      <c r="F65" s="442"/>
      <c r="G65" s="435"/>
      <c r="H65" s="478"/>
      <c r="I65" s="442"/>
      <c r="J65" s="435"/>
      <c r="K65" s="435"/>
      <c r="L65" s="7"/>
      <c r="M65" s="7"/>
      <c r="N65" s="7"/>
      <c r="O65" s="7"/>
      <c r="P65" s="7"/>
      <c r="Q65" s="7"/>
    </row>
    <row r="66" spans="2:17" s="98" customFormat="1" ht="15.75" customHeight="1">
      <c r="B66" s="407" t="s">
        <v>393</v>
      </c>
      <c r="C66" s="477"/>
      <c r="D66" s="403"/>
      <c r="E66" s="407" t="s">
        <v>393</v>
      </c>
      <c r="F66" s="477"/>
      <c r="G66" s="403"/>
      <c r="H66" s="407" t="s">
        <v>393</v>
      </c>
      <c r="I66" s="477"/>
      <c r="J66" s="403"/>
      <c r="K66" s="435"/>
      <c r="L66" s="7"/>
      <c r="M66" s="7"/>
      <c r="N66" s="7"/>
      <c r="O66" s="7"/>
      <c r="P66" s="7"/>
      <c r="Q66" s="7"/>
    </row>
    <row r="67" spans="2:17" s="98" customFormat="1" ht="15.75" customHeight="1">
      <c r="B67" s="478"/>
      <c r="C67" s="442"/>
      <c r="D67" s="479"/>
      <c r="E67" s="478"/>
      <c r="F67" s="442"/>
      <c r="G67" s="435"/>
      <c r="H67" s="478"/>
      <c r="I67" s="442"/>
      <c r="J67" s="435"/>
      <c r="K67" s="435"/>
      <c r="L67" s="7"/>
      <c r="M67" s="7"/>
      <c r="N67" s="7"/>
      <c r="O67" s="7"/>
      <c r="P67" s="7"/>
      <c r="Q67" s="7"/>
    </row>
    <row r="68" spans="2:17" s="98" customFormat="1" ht="15.75" customHeight="1">
      <c r="B68" s="407" t="s">
        <v>198</v>
      </c>
      <c r="C68" s="477"/>
      <c r="D68" s="403"/>
      <c r="E68" s="407" t="s">
        <v>198</v>
      </c>
      <c r="F68" s="477"/>
      <c r="G68" s="403"/>
      <c r="H68" s="407" t="s">
        <v>198</v>
      </c>
      <c r="I68" s="477"/>
      <c r="J68" s="403"/>
      <c r="K68" s="435"/>
      <c r="L68" s="7"/>
      <c r="M68" s="7"/>
      <c r="N68" s="7"/>
      <c r="O68" s="7"/>
      <c r="P68" s="7"/>
      <c r="Q68" s="7"/>
    </row>
    <row r="69" spans="2:17" s="98" customFormat="1" ht="15.75" customHeight="1">
      <c r="B69" s="478"/>
      <c r="C69" s="442"/>
      <c r="D69" s="479"/>
      <c r="E69" s="478"/>
      <c r="F69" s="442"/>
      <c r="G69" s="435"/>
      <c r="H69" s="478"/>
      <c r="I69" s="442"/>
      <c r="J69" s="435"/>
      <c r="K69" s="435"/>
      <c r="L69" s="7"/>
      <c r="M69" s="7"/>
      <c r="N69" s="7"/>
      <c r="O69" s="7"/>
      <c r="P69" s="7"/>
      <c r="Q69" s="7"/>
    </row>
    <row r="70" spans="2:17" s="98" customFormat="1" ht="15.75" customHeight="1">
      <c r="B70" s="402" t="s">
        <v>1051</v>
      </c>
      <c r="C70" s="477"/>
      <c r="D70" s="403"/>
      <c r="E70" s="402" t="s">
        <v>1051</v>
      </c>
      <c r="F70" s="480"/>
      <c r="G70" s="403"/>
      <c r="H70" s="402" t="s">
        <v>1051</v>
      </c>
      <c r="I70" s="480"/>
      <c r="J70" s="403"/>
      <c r="K70" s="435"/>
      <c r="L70" s="7"/>
      <c r="M70" s="7"/>
      <c r="N70" s="7"/>
      <c r="O70" s="7"/>
      <c r="P70" s="7"/>
      <c r="Q70" s="7"/>
    </row>
    <row r="71" spans="2:17" s="98" customFormat="1" ht="15.75" customHeight="1">
      <c r="B71" s="478"/>
      <c r="C71" s="442"/>
      <c r="D71" s="479"/>
      <c r="E71" s="478"/>
      <c r="F71" s="442"/>
      <c r="G71" s="435"/>
      <c r="H71" s="478"/>
      <c r="I71" s="442"/>
      <c r="J71" s="435"/>
      <c r="K71" s="435"/>
      <c r="L71" s="7"/>
      <c r="M71" s="7"/>
      <c r="N71" s="7"/>
      <c r="O71" s="7"/>
      <c r="P71" s="7"/>
      <c r="Q71" s="7"/>
    </row>
    <row r="72" spans="2:17" s="98" customFormat="1" ht="15.75" customHeight="1">
      <c r="B72" s="407" t="s">
        <v>707</v>
      </c>
      <c r="C72" s="477"/>
      <c r="D72" s="483"/>
      <c r="E72" s="407" t="s">
        <v>707</v>
      </c>
      <c r="F72" s="477"/>
      <c r="G72" s="482"/>
      <c r="H72" s="407" t="s">
        <v>707</v>
      </c>
      <c r="I72" s="477"/>
      <c r="J72" s="482"/>
      <c r="K72" s="435"/>
      <c r="L72" s="7"/>
      <c r="M72" s="7"/>
      <c r="N72" s="7"/>
      <c r="O72" s="7"/>
      <c r="P72" s="7"/>
      <c r="Q72" s="7"/>
    </row>
    <row r="73" spans="2:17" s="98" customFormat="1" ht="15.75" customHeight="1">
      <c r="B73" s="478"/>
      <c r="C73" s="442"/>
      <c r="D73" s="479"/>
      <c r="E73" s="478"/>
      <c r="F73" s="442"/>
      <c r="G73" s="435"/>
      <c r="H73" s="478"/>
      <c r="I73" s="442"/>
      <c r="J73" s="435"/>
      <c r="K73" s="435"/>
      <c r="L73" s="7"/>
      <c r="M73" s="7"/>
      <c r="N73" s="7"/>
      <c r="O73" s="7"/>
      <c r="P73" s="7"/>
      <c r="Q73" s="7"/>
    </row>
    <row r="74" spans="2:17" s="98" customFormat="1" ht="15.75" customHeight="1">
      <c r="B74" s="407" t="s">
        <v>708</v>
      </c>
      <c r="C74" s="477"/>
      <c r="D74" s="403"/>
      <c r="E74" s="407" t="s">
        <v>708</v>
      </c>
      <c r="F74" s="477"/>
      <c r="G74" s="403"/>
      <c r="H74" s="407" t="s">
        <v>708</v>
      </c>
      <c r="I74" s="477"/>
      <c r="J74" s="403"/>
      <c r="K74" s="435"/>
      <c r="L74" s="7"/>
      <c r="M74" s="7"/>
      <c r="N74" s="7"/>
      <c r="O74" s="7"/>
      <c r="P74" s="7"/>
      <c r="Q74" s="7"/>
    </row>
    <row r="75" spans="2:17" s="98" customFormat="1" ht="9.6" customHeight="1">
      <c r="B75" s="407"/>
      <c r="C75" s="477"/>
      <c r="D75" s="484"/>
      <c r="E75" s="407"/>
      <c r="F75" s="477"/>
      <c r="G75" s="484"/>
      <c r="H75" s="407"/>
      <c r="I75" s="477"/>
      <c r="J75" s="484"/>
      <c r="K75" s="435"/>
      <c r="L75" s="7"/>
      <c r="M75" s="7"/>
      <c r="N75" s="7"/>
      <c r="O75" s="7"/>
      <c r="P75" s="7"/>
      <c r="Q75" s="7"/>
    </row>
    <row r="76" spans="2:17" s="57" customFormat="1" ht="9.6" customHeight="1">
      <c r="B76" s="485"/>
      <c r="C76" s="485"/>
      <c r="D76" s="432"/>
      <c r="E76" s="432"/>
      <c r="F76" s="432"/>
      <c r="G76" s="432"/>
      <c r="H76" s="432"/>
      <c r="I76" s="432"/>
      <c r="J76" s="432"/>
      <c r="K76" s="432"/>
      <c r="L76" s="99"/>
      <c r="M76" s="99"/>
      <c r="N76" s="99"/>
      <c r="O76" s="99"/>
      <c r="P76" s="99"/>
      <c r="Q76" s="99"/>
    </row>
    <row r="77" spans="2:17" s="57" customFormat="1" ht="10.15" customHeight="1">
      <c r="B77" s="442"/>
      <c r="C77" s="442"/>
      <c r="D77" s="435"/>
      <c r="E77" s="435"/>
      <c r="F77" s="435"/>
      <c r="G77" s="435"/>
      <c r="H77" s="435"/>
      <c r="I77" s="435"/>
      <c r="J77" s="435"/>
      <c r="K77" s="435"/>
      <c r="L77" s="99"/>
      <c r="M77" s="99"/>
      <c r="N77" s="99"/>
      <c r="O77" s="99"/>
      <c r="P77" s="99"/>
      <c r="Q77" s="99"/>
    </row>
    <row r="78" spans="2:17" ht="19.149999999999999" customHeight="1">
      <c r="B78" s="472" t="s">
        <v>709</v>
      </c>
      <c r="C78" s="473"/>
      <c r="D78" s="435"/>
      <c r="E78" s="435"/>
      <c r="F78" s="435"/>
      <c r="G78" s="435"/>
      <c r="H78" s="435"/>
      <c r="I78" s="435"/>
      <c r="J78" s="435"/>
      <c r="K78" s="435"/>
      <c r="L78" s="7"/>
      <c r="M78" s="7"/>
      <c r="N78" s="7"/>
      <c r="O78" s="7"/>
      <c r="P78" s="7"/>
      <c r="Q78" s="7"/>
    </row>
    <row r="79" spans="2:17" s="67" customFormat="1" ht="306.60000000000002" customHeight="1">
      <c r="B79" s="737" t="s">
        <v>1167</v>
      </c>
      <c r="C79" s="737"/>
      <c r="D79" s="737"/>
      <c r="E79" s="435"/>
      <c r="F79" s="435"/>
      <c r="G79" s="740"/>
      <c r="H79" s="741"/>
      <c r="I79" s="435"/>
      <c r="J79" s="486" t="str">
        <f>IF($D$19="VO - výzkumná organizace","Není relevantní","Zapsáno znaků: "&amp;LEN(G79)&amp;" z max. 1000")</f>
        <v>Zapsáno znaků: 0 z max. 1000</v>
      </c>
      <c r="K79" s="435"/>
      <c r="L79" s="7"/>
      <c r="M79" s="7"/>
      <c r="N79" s="7"/>
      <c r="O79" s="7"/>
      <c r="P79" s="7"/>
      <c r="Q79" s="7"/>
    </row>
    <row r="80" spans="2:17" ht="15.75" customHeight="1">
      <c r="B80" s="442"/>
      <c r="C80" s="442"/>
      <c r="D80" s="435"/>
      <c r="E80" s="435"/>
      <c r="F80" s="435"/>
      <c r="G80" s="435"/>
      <c r="H80" s="435"/>
      <c r="I80" s="435"/>
      <c r="J80" s="435"/>
      <c r="K80" s="435"/>
      <c r="L80" s="7"/>
      <c r="M80" s="7"/>
      <c r="N80" s="7"/>
      <c r="O80" s="7"/>
      <c r="P80" s="7"/>
      <c r="Q80" s="7"/>
    </row>
    <row r="81" spans="2:17" s="96" customFormat="1" ht="9.6" customHeight="1">
      <c r="B81" s="487"/>
      <c r="C81" s="487"/>
      <c r="D81" s="487"/>
      <c r="E81" s="487"/>
      <c r="F81" s="487"/>
      <c r="G81" s="487"/>
      <c r="H81" s="487"/>
      <c r="I81" s="487"/>
      <c r="J81" s="487"/>
      <c r="K81" s="487"/>
      <c r="L81" s="226"/>
      <c r="M81" s="226"/>
      <c r="N81" s="226"/>
      <c r="O81" s="226"/>
      <c r="P81" s="226"/>
      <c r="Q81" s="226"/>
    </row>
    <row r="82" spans="2:17" s="98" customFormat="1" ht="9.6" customHeight="1">
      <c r="B82" s="442"/>
      <c r="C82" s="442"/>
      <c r="D82" s="435"/>
      <c r="E82" s="435"/>
      <c r="F82" s="435"/>
      <c r="G82" s="435"/>
      <c r="H82" s="435"/>
      <c r="I82" s="435"/>
      <c r="J82" s="435"/>
      <c r="K82" s="435"/>
      <c r="L82" s="7"/>
      <c r="M82" s="7"/>
      <c r="N82" s="7"/>
      <c r="O82" s="7"/>
      <c r="P82" s="7"/>
      <c r="Q82" s="7"/>
    </row>
    <row r="83" spans="2:17" ht="19.149999999999999" customHeight="1">
      <c r="B83" s="472" t="s">
        <v>710</v>
      </c>
      <c r="C83" s="473"/>
      <c r="D83" s="435"/>
      <c r="E83" s="435"/>
      <c r="F83" s="435"/>
      <c r="G83" s="435"/>
      <c r="H83" s="435"/>
      <c r="I83" s="435"/>
      <c r="J83" s="435"/>
      <c r="K83" s="435"/>
      <c r="L83" s="7"/>
      <c r="M83" s="7"/>
      <c r="N83" s="7"/>
      <c r="O83" s="7"/>
      <c r="P83" s="7"/>
      <c r="Q83" s="7"/>
    </row>
    <row r="84" spans="2:17" ht="39.6" customHeight="1">
      <c r="B84" s="738" t="s">
        <v>791</v>
      </c>
      <c r="C84" s="738"/>
      <c r="D84" s="738"/>
      <c r="E84" s="474"/>
      <c r="F84" s="474"/>
      <c r="G84" s="475"/>
      <c r="H84" s="474"/>
      <c r="I84" s="474"/>
      <c r="J84" s="475"/>
      <c r="K84" s="474"/>
      <c r="L84" s="7"/>
      <c r="M84" s="7"/>
      <c r="N84" s="7"/>
      <c r="O84" s="7"/>
      <c r="P84" s="7"/>
      <c r="Q84" s="7"/>
    </row>
    <row r="85" spans="2:17" ht="15.75" customHeight="1">
      <c r="B85" s="402" t="s">
        <v>792</v>
      </c>
      <c r="C85" s="477"/>
      <c r="D85" s="403"/>
      <c r="E85" s="402" t="s">
        <v>793</v>
      </c>
      <c r="F85" s="477"/>
      <c r="G85" s="403"/>
      <c r="H85" s="402" t="s">
        <v>794</v>
      </c>
      <c r="I85" s="477"/>
      <c r="J85" s="403"/>
      <c r="K85" s="435"/>
      <c r="L85" s="7"/>
      <c r="M85" s="7"/>
      <c r="N85" s="7"/>
      <c r="O85" s="7"/>
      <c r="P85" s="7"/>
      <c r="Q85" s="7"/>
    </row>
    <row r="86" spans="2:17" ht="15.75" customHeight="1">
      <c r="B86" s="478"/>
      <c r="C86" s="442"/>
      <c r="D86" s="435"/>
      <c r="E86" s="478"/>
      <c r="F86" s="442"/>
      <c r="G86" s="435"/>
      <c r="H86" s="478"/>
      <c r="I86" s="442"/>
      <c r="J86" s="435"/>
      <c r="K86" s="435"/>
      <c r="L86" s="7"/>
      <c r="M86" s="7"/>
      <c r="N86" s="7"/>
      <c r="O86" s="7"/>
      <c r="P86" s="7"/>
      <c r="Q86" s="7"/>
    </row>
    <row r="87" spans="2:17" ht="15.75" customHeight="1">
      <c r="B87" s="407" t="s">
        <v>186</v>
      </c>
      <c r="C87" s="477"/>
      <c r="D87" s="403"/>
      <c r="E87" s="407" t="s">
        <v>186</v>
      </c>
      <c r="F87" s="477"/>
      <c r="G87" s="403"/>
      <c r="H87" s="407" t="s">
        <v>186</v>
      </c>
      <c r="I87" s="477"/>
      <c r="J87" s="403"/>
      <c r="K87" s="435"/>
      <c r="L87" s="7"/>
      <c r="M87" s="7"/>
      <c r="N87" s="7"/>
      <c r="O87" s="7"/>
      <c r="P87" s="7"/>
      <c r="Q87" s="7"/>
    </row>
    <row r="88" spans="2:17" ht="15.75" customHeight="1">
      <c r="B88" s="478"/>
      <c r="C88" s="442"/>
      <c r="D88" s="435"/>
      <c r="E88" s="478"/>
      <c r="F88" s="442"/>
      <c r="G88" s="435"/>
      <c r="H88" s="478"/>
      <c r="I88" s="442"/>
      <c r="J88" s="435"/>
      <c r="K88" s="435"/>
      <c r="L88" s="7"/>
      <c r="M88" s="7"/>
      <c r="N88" s="7"/>
      <c r="O88" s="7"/>
      <c r="P88" s="7"/>
      <c r="Q88" s="7"/>
    </row>
    <row r="89" spans="2:17" ht="15.75" customHeight="1">
      <c r="B89" s="407" t="s">
        <v>707</v>
      </c>
      <c r="C89" s="477"/>
      <c r="D89" s="481"/>
      <c r="E89" s="407" t="s">
        <v>707</v>
      </c>
      <c r="F89" s="477"/>
      <c r="G89" s="481"/>
      <c r="H89" s="407" t="s">
        <v>707</v>
      </c>
      <c r="I89" s="477"/>
      <c r="J89" s="481"/>
      <c r="K89" s="435"/>
      <c r="L89" s="7"/>
      <c r="M89" s="7"/>
      <c r="N89" s="7"/>
      <c r="O89" s="7"/>
      <c r="P89" s="7"/>
      <c r="Q89" s="7"/>
    </row>
    <row r="90" spans="2:17" s="98" customFormat="1" ht="15.75" customHeight="1">
      <c r="B90" s="407"/>
      <c r="C90" s="477"/>
      <c r="D90" s="407"/>
      <c r="E90" s="407"/>
      <c r="F90" s="407"/>
      <c r="G90" s="407"/>
      <c r="H90" s="407"/>
      <c r="I90" s="407"/>
      <c r="J90" s="407"/>
      <c r="K90" s="435"/>
      <c r="L90" s="7"/>
      <c r="M90" s="7"/>
      <c r="N90" s="7"/>
      <c r="O90" s="7"/>
      <c r="P90" s="7"/>
      <c r="Q90" s="7"/>
    </row>
    <row r="91" spans="2:17" s="57" customFormat="1" ht="15.75" customHeight="1">
      <c r="B91" s="359"/>
      <c r="C91" s="359"/>
      <c r="D91" s="359"/>
      <c r="E91" s="359"/>
      <c r="F91" s="359"/>
      <c r="G91" s="359"/>
      <c r="H91" s="359"/>
      <c r="I91" s="359"/>
      <c r="J91" s="359"/>
      <c r="K91" s="359"/>
    </row>
    <row r="92" spans="2:17" s="57" customFormat="1" ht="15.75" customHeight="1">
      <c r="B92" s="402" t="s">
        <v>795</v>
      </c>
      <c r="C92" s="477"/>
      <c r="D92" s="403"/>
      <c r="E92" s="402" t="s">
        <v>796</v>
      </c>
      <c r="F92" s="477"/>
      <c r="G92" s="403"/>
      <c r="H92" s="402" t="s">
        <v>797</v>
      </c>
      <c r="I92" s="477"/>
      <c r="J92" s="403"/>
      <c r="K92" s="359"/>
    </row>
    <row r="93" spans="2:17" s="57" customFormat="1" ht="15.75" customHeight="1">
      <c r="B93" s="478"/>
      <c r="C93" s="442"/>
      <c r="D93" s="435"/>
      <c r="E93" s="478"/>
      <c r="F93" s="442"/>
      <c r="G93" s="435"/>
      <c r="H93" s="478"/>
      <c r="I93" s="442"/>
      <c r="J93" s="435"/>
      <c r="K93" s="359"/>
    </row>
    <row r="94" spans="2:17" s="57" customFormat="1" ht="15.75" customHeight="1">
      <c r="B94" s="407" t="s">
        <v>186</v>
      </c>
      <c r="C94" s="477"/>
      <c r="D94" s="403"/>
      <c r="E94" s="407" t="s">
        <v>186</v>
      </c>
      <c r="F94" s="477"/>
      <c r="G94" s="403"/>
      <c r="H94" s="407" t="s">
        <v>186</v>
      </c>
      <c r="I94" s="477"/>
      <c r="J94" s="403"/>
      <c r="K94" s="359"/>
    </row>
    <row r="95" spans="2:17" s="57" customFormat="1" ht="15.75" customHeight="1">
      <c r="B95" s="478"/>
      <c r="C95" s="442"/>
      <c r="D95" s="435"/>
      <c r="E95" s="478"/>
      <c r="F95" s="442"/>
      <c r="G95" s="435"/>
      <c r="H95" s="478"/>
      <c r="I95" s="442"/>
      <c r="J95" s="435"/>
      <c r="K95" s="359"/>
    </row>
    <row r="96" spans="2:17" s="57" customFormat="1" ht="15.75" customHeight="1">
      <c r="B96" s="407" t="s">
        <v>707</v>
      </c>
      <c r="C96" s="477"/>
      <c r="D96" s="481"/>
      <c r="E96" s="407" t="s">
        <v>707</v>
      </c>
      <c r="F96" s="477"/>
      <c r="G96" s="481"/>
      <c r="H96" s="407" t="s">
        <v>707</v>
      </c>
      <c r="I96" s="477"/>
      <c r="J96" s="481"/>
      <c r="K96" s="359"/>
    </row>
    <row r="97" spans="1:11" s="57" customFormat="1" ht="9.6" customHeight="1">
      <c r="B97" s="407"/>
      <c r="C97" s="477"/>
      <c r="D97" s="488"/>
      <c r="E97" s="407"/>
      <c r="F97" s="477"/>
      <c r="G97" s="488"/>
      <c r="H97" s="407"/>
      <c r="I97" s="477"/>
      <c r="J97" s="488"/>
      <c r="K97" s="359"/>
    </row>
    <row r="98" spans="1:11" s="57" customFormat="1" ht="15.6" customHeight="1">
      <c r="B98" s="390"/>
      <c r="C98" s="390"/>
      <c r="D98" s="390"/>
      <c r="E98" s="390"/>
      <c r="F98" s="390"/>
      <c r="G98" s="390"/>
      <c r="H98" s="390"/>
      <c r="I98" s="390"/>
      <c r="J98" s="390"/>
      <c r="K98" s="390"/>
    </row>
    <row r="99" spans="1:11" s="57" customFormat="1" ht="15.6" customHeight="1">
      <c r="B99" s="390"/>
      <c r="C99" s="390"/>
      <c r="D99" s="390"/>
      <c r="E99" s="390"/>
      <c r="F99" s="390"/>
      <c r="G99" s="390"/>
      <c r="H99" s="390"/>
      <c r="I99" s="390"/>
      <c r="J99" s="390"/>
      <c r="K99" s="390"/>
    </row>
    <row r="100" spans="1:11" s="57" customFormat="1" ht="15.6" customHeight="1">
      <c r="B100" s="390"/>
      <c r="C100" s="390"/>
      <c r="D100" s="390"/>
      <c r="E100" s="390"/>
      <c r="F100" s="390"/>
      <c r="G100" s="390"/>
      <c r="H100" s="390"/>
      <c r="I100" s="390"/>
      <c r="J100" s="390"/>
      <c r="K100" s="390"/>
    </row>
    <row r="101" spans="1:11" s="57" customFormat="1" ht="15.75" customHeight="1">
      <c r="B101" s="739" t="s">
        <v>1196</v>
      </c>
      <c r="C101" s="739"/>
      <c r="D101" s="739"/>
      <c r="E101" s="739"/>
      <c r="F101" s="739"/>
      <c r="G101" s="739"/>
      <c r="H101" s="739"/>
      <c r="I101" s="739"/>
      <c r="J101" s="739"/>
      <c r="K101" s="739"/>
    </row>
    <row r="102" spans="1:11" s="57" customFormat="1" ht="15.6" customHeight="1">
      <c r="B102" s="390"/>
      <c r="C102" s="390"/>
      <c r="D102" s="390"/>
      <c r="E102" s="390"/>
      <c r="F102" s="390"/>
      <c r="G102" s="390"/>
      <c r="H102" s="390"/>
      <c r="I102" s="390"/>
      <c r="J102" s="390"/>
      <c r="K102" s="390"/>
    </row>
    <row r="103" spans="1:11" ht="42" customHeight="1">
      <c r="A103"/>
      <c r="B103" s="92"/>
      <c r="C103" s="92"/>
      <c r="D103" s="92"/>
      <c r="E103" s="92"/>
      <c r="F103" s="92"/>
      <c r="G103" s="92"/>
      <c r="H103" s="92"/>
      <c r="I103" s="92"/>
      <c r="J103" s="92"/>
      <c r="K103" s="92"/>
    </row>
    <row r="104" spans="1:11" ht="15.75" customHeight="1">
      <c r="A104"/>
      <c r="C104"/>
      <c r="F104"/>
      <c r="I104"/>
    </row>
    <row r="105" spans="1:11" ht="15.75" customHeight="1">
      <c r="A105"/>
      <c r="C105"/>
      <c r="F105"/>
      <c r="I105"/>
    </row>
    <row r="106" spans="1:11" ht="15.75" customHeight="1">
      <c r="A106"/>
      <c r="C106"/>
      <c r="F106"/>
      <c r="I106"/>
      <c r="J106" s="736" t="s">
        <v>782</v>
      </c>
      <c r="K106" s="736"/>
    </row>
    <row r="107" spans="1:11" ht="15.75" customHeight="1">
      <c r="A107"/>
      <c r="C107"/>
      <c r="F107"/>
      <c r="I107"/>
    </row>
    <row r="108" spans="1:11" ht="15.75" customHeight="1">
      <c r="A108"/>
      <c r="C108"/>
      <c r="F108"/>
      <c r="I108"/>
    </row>
    <row r="109" spans="1:11" ht="15.75" customHeight="1">
      <c r="A109"/>
      <c r="C109"/>
      <c r="F109"/>
      <c r="I109"/>
    </row>
    <row r="110" spans="1:11" ht="15.75" customHeight="1">
      <c r="A110"/>
      <c r="C110"/>
      <c r="F110"/>
      <c r="I110"/>
    </row>
    <row r="111" spans="1:11" ht="15.75" customHeight="1">
      <c r="A111"/>
      <c r="C111"/>
      <c r="F111"/>
      <c r="I111"/>
    </row>
    <row r="112" spans="1:11" ht="15.75" customHeight="1">
      <c r="A112"/>
      <c r="C112"/>
      <c r="F112"/>
      <c r="I112"/>
    </row>
    <row r="113" spans="1:9" ht="15.75" customHeight="1">
      <c r="A113"/>
      <c r="C113"/>
      <c r="F113"/>
      <c r="I113"/>
    </row>
    <row r="114" spans="1:9" ht="15.75" customHeight="1">
      <c r="A114"/>
      <c r="C114"/>
      <c r="F114"/>
      <c r="I114"/>
    </row>
    <row r="115" spans="1:9" ht="15.75" customHeight="1">
      <c r="A115"/>
      <c r="C115"/>
      <c r="F115"/>
      <c r="I115"/>
    </row>
    <row r="116" spans="1:9" ht="15.75" customHeight="1">
      <c r="A116"/>
      <c r="C116"/>
      <c r="F116"/>
      <c r="I116"/>
    </row>
    <row r="117" spans="1:9" ht="15.75" customHeight="1">
      <c r="A117"/>
      <c r="C117"/>
      <c r="F117"/>
      <c r="I117"/>
    </row>
    <row r="118" spans="1:9" ht="15.75" customHeight="1">
      <c r="A118"/>
      <c r="C118"/>
      <c r="F118"/>
      <c r="I118"/>
    </row>
    <row r="119" spans="1:9" ht="15.75" customHeight="1">
      <c r="A119"/>
      <c r="C119"/>
      <c r="F119"/>
      <c r="I119"/>
    </row>
    <row r="120" spans="1:9" ht="15.75" customHeight="1">
      <c r="A120"/>
      <c r="C120"/>
      <c r="F120"/>
      <c r="I120"/>
    </row>
    <row r="121" spans="1:9" ht="15.75" customHeight="1">
      <c r="A121"/>
      <c r="C121"/>
      <c r="F121"/>
      <c r="I121"/>
    </row>
    <row r="122" spans="1:9" ht="15.75" customHeight="1">
      <c r="A122"/>
      <c r="C122"/>
      <c r="F122"/>
      <c r="I122"/>
    </row>
    <row r="123" spans="1:9" ht="15.75" customHeight="1">
      <c r="A123"/>
      <c r="C123"/>
      <c r="F123"/>
      <c r="I123"/>
    </row>
    <row r="124" spans="1:9" ht="15.75" customHeight="1">
      <c r="A124"/>
      <c r="C124"/>
      <c r="F124"/>
      <c r="I124"/>
    </row>
    <row r="125" spans="1:9" ht="15.75" customHeight="1">
      <c r="A125"/>
      <c r="C125"/>
      <c r="F125"/>
      <c r="I125"/>
    </row>
    <row r="126" spans="1:9" ht="15.75" customHeight="1">
      <c r="A126"/>
      <c r="C126"/>
      <c r="F126"/>
      <c r="I126"/>
    </row>
    <row r="127" spans="1:9" ht="15.75" customHeight="1">
      <c r="A127"/>
      <c r="C127"/>
      <c r="F127"/>
      <c r="I127"/>
    </row>
    <row r="128" spans="1:9" ht="15.75" customHeight="1">
      <c r="A128"/>
      <c r="C128"/>
      <c r="F128"/>
      <c r="I128"/>
    </row>
    <row r="129" spans="1:9" ht="15.75" customHeight="1">
      <c r="A129"/>
      <c r="C129"/>
      <c r="F129"/>
      <c r="I129"/>
    </row>
    <row r="130" spans="1:9" ht="15.75" customHeight="1">
      <c r="A130"/>
      <c r="C130"/>
      <c r="F130"/>
      <c r="I130"/>
    </row>
    <row r="131" spans="1:9" ht="15.75" customHeight="1">
      <c r="A131"/>
      <c r="C131"/>
      <c r="F131"/>
      <c r="I131"/>
    </row>
    <row r="132" spans="1:9" ht="15.75" customHeight="1">
      <c r="A132"/>
      <c r="C132"/>
      <c r="F132"/>
      <c r="I132"/>
    </row>
    <row r="133" spans="1:9" ht="15.75" customHeight="1">
      <c r="A133"/>
      <c r="C133"/>
      <c r="F133"/>
      <c r="I133"/>
    </row>
    <row r="134" spans="1:9" ht="29.25" customHeight="1">
      <c r="A134"/>
      <c r="C134"/>
      <c r="F134"/>
      <c r="I134"/>
    </row>
    <row r="135" spans="1:9" ht="15.75" customHeight="1">
      <c r="A135"/>
      <c r="C135"/>
      <c r="F135"/>
      <c r="I135"/>
    </row>
    <row r="136" spans="1:9" ht="15.75" customHeight="1">
      <c r="A136"/>
      <c r="C136"/>
      <c r="F136"/>
      <c r="I136"/>
    </row>
    <row r="137" spans="1:9" ht="15.75" customHeight="1">
      <c r="A137"/>
      <c r="C137"/>
      <c r="F137"/>
      <c r="I137"/>
    </row>
    <row r="138" spans="1:9" ht="15.75" customHeight="1">
      <c r="A138"/>
      <c r="C138"/>
      <c r="F138"/>
      <c r="I138"/>
    </row>
    <row r="139" spans="1:9" ht="15.75" customHeight="1">
      <c r="A139"/>
      <c r="C139"/>
      <c r="F139"/>
      <c r="I139"/>
    </row>
    <row r="140" spans="1:9" ht="15.75" customHeight="1">
      <c r="A140"/>
      <c r="C140"/>
      <c r="F140"/>
      <c r="I140"/>
    </row>
    <row r="141" spans="1:9" ht="15.75" customHeight="1">
      <c r="A141"/>
      <c r="C141"/>
      <c r="F141"/>
      <c r="I141"/>
    </row>
    <row r="142" spans="1:9" ht="15.75" customHeight="1">
      <c r="A142"/>
      <c r="C142"/>
      <c r="F142"/>
      <c r="I142"/>
    </row>
    <row r="143" spans="1:9" ht="15.75" customHeight="1">
      <c r="A143"/>
      <c r="C143"/>
      <c r="F143"/>
      <c r="I143"/>
    </row>
    <row r="144" spans="1:9" ht="15.75" customHeight="1">
      <c r="A144"/>
      <c r="C144"/>
      <c r="F144"/>
      <c r="I144"/>
    </row>
    <row r="145" spans="1:9" ht="15.75" customHeight="1">
      <c r="A145"/>
      <c r="C145"/>
      <c r="F145"/>
      <c r="I145"/>
    </row>
    <row r="146" spans="1:9" ht="15.75" customHeight="1">
      <c r="A146"/>
      <c r="C146"/>
      <c r="F146"/>
      <c r="I146"/>
    </row>
    <row r="147" spans="1:9" ht="15.75" customHeight="1">
      <c r="A147"/>
      <c r="C147"/>
      <c r="F147"/>
      <c r="I147"/>
    </row>
    <row r="148" spans="1:9" ht="15.75" customHeight="1">
      <c r="A148"/>
      <c r="C148"/>
      <c r="F148"/>
      <c r="I148"/>
    </row>
    <row r="149" spans="1:9" ht="15.75" customHeight="1">
      <c r="A149"/>
      <c r="C149"/>
      <c r="F149"/>
      <c r="I149"/>
    </row>
    <row r="150" spans="1:9" ht="15.75" customHeight="1">
      <c r="A150" s="7"/>
      <c r="B150" s="7"/>
      <c r="C150" s="7"/>
      <c r="D150" s="7"/>
      <c r="E150" s="7"/>
      <c r="F150"/>
      <c r="I150"/>
    </row>
    <row r="151" spans="1:9" ht="15.75" customHeight="1">
      <c r="A151" s="7"/>
      <c r="B151" s="7"/>
      <c r="C151" s="7"/>
      <c r="D151" s="7"/>
      <c r="E151" s="7"/>
      <c r="F151"/>
      <c r="I151"/>
    </row>
    <row r="152" spans="1:9" ht="15.75" customHeight="1">
      <c r="A152" s="7"/>
      <c r="B152" s="7"/>
      <c r="C152" s="7"/>
      <c r="D152" s="7"/>
      <c r="E152" s="7"/>
      <c r="F152"/>
      <c r="I152"/>
    </row>
    <row r="153" spans="1:9" ht="15.75" customHeight="1">
      <c r="A153" s="7"/>
      <c r="B153" s="7"/>
      <c r="C153" s="7"/>
      <c r="D153" s="7"/>
      <c r="E153" s="7"/>
      <c r="F153"/>
      <c r="I153"/>
    </row>
    <row r="154" spans="1:9" ht="15.75" customHeight="1">
      <c r="A154" s="7"/>
      <c r="B154" s="7"/>
      <c r="C154" s="7"/>
      <c r="D154" s="7"/>
      <c r="E154" s="7"/>
      <c r="F154"/>
      <c r="I154"/>
    </row>
    <row r="155" spans="1:9" ht="15.75" customHeight="1">
      <c r="A155" s="7"/>
      <c r="B155" s="7"/>
      <c r="C155" s="7"/>
      <c r="D155" s="7"/>
      <c r="E155" s="7"/>
      <c r="F155"/>
      <c r="I155"/>
    </row>
    <row r="156" spans="1:9" ht="15.75" customHeight="1">
      <c r="A156" s="7"/>
      <c r="B156" s="7"/>
      <c r="C156" s="7"/>
      <c r="D156" s="7"/>
      <c r="E156" s="7"/>
      <c r="F156"/>
      <c r="I156"/>
    </row>
    <row r="157" spans="1:9" ht="15.75" customHeight="1">
      <c r="A157" s="7"/>
      <c r="B157" s="7"/>
      <c r="C157" s="7"/>
      <c r="D157" s="7"/>
      <c r="E157" s="7"/>
      <c r="F157"/>
      <c r="I157"/>
    </row>
    <row r="158" spans="1:9" ht="15.75" customHeight="1">
      <c r="A158" s="7"/>
      <c r="B158" s="7"/>
      <c r="C158" s="7"/>
      <c r="D158" s="7"/>
      <c r="E158" s="7"/>
      <c r="F158"/>
      <c r="I158"/>
    </row>
    <row r="159" spans="1:9" ht="15.75" customHeight="1">
      <c r="A159" s="7"/>
      <c r="B159" s="7"/>
      <c r="C159" s="7"/>
      <c r="D159" s="7"/>
      <c r="E159" s="7"/>
      <c r="F159"/>
      <c r="I159"/>
    </row>
    <row r="160" spans="1:9" ht="15.75" customHeight="1">
      <c r="A160" s="7"/>
      <c r="B160" s="7"/>
      <c r="C160" s="7"/>
      <c r="D160" s="7"/>
      <c r="E160" s="7"/>
      <c r="F160"/>
      <c r="I160"/>
    </row>
    <row r="161" spans="1:9" ht="15.75" customHeight="1">
      <c r="A161" s="7"/>
      <c r="B161" s="7"/>
      <c r="C161" s="7"/>
      <c r="D161" s="7"/>
      <c r="E161" s="7"/>
      <c r="F161"/>
      <c r="I161"/>
    </row>
    <row r="162" spans="1:9" ht="15.75" customHeight="1">
      <c r="A162" s="7"/>
      <c r="B162" s="7"/>
      <c r="C162" s="7"/>
      <c r="D162" s="7"/>
      <c r="E162" s="7"/>
      <c r="F162"/>
      <c r="I162"/>
    </row>
    <row r="163" spans="1:9" ht="15.75" customHeight="1">
      <c r="A163" s="7"/>
      <c r="B163" s="7"/>
      <c r="C163" s="7"/>
      <c r="D163" s="7"/>
      <c r="E163" s="7"/>
      <c r="F163"/>
      <c r="I163"/>
    </row>
    <row r="164" spans="1:9" ht="15.75" customHeight="1">
      <c r="A164" s="7"/>
      <c r="B164" s="7"/>
      <c r="C164" s="7"/>
      <c r="D164" s="7"/>
      <c r="E164" s="7"/>
      <c r="F164"/>
      <c r="I164"/>
    </row>
    <row r="165" spans="1:9" ht="15.75" customHeight="1">
      <c r="A165" s="7"/>
      <c r="B165" s="7"/>
      <c r="C165" s="7"/>
      <c r="D165" s="7"/>
      <c r="E165" s="7"/>
      <c r="F165"/>
      <c r="I165"/>
    </row>
    <row r="166" spans="1:9" ht="15.75" customHeight="1">
      <c r="A166" s="7"/>
      <c r="B166" s="7"/>
      <c r="C166" s="7"/>
      <c r="D166" s="7"/>
      <c r="E166" s="7"/>
      <c r="F166"/>
      <c r="I166"/>
    </row>
    <row r="167" spans="1:9" ht="15.75" customHeight="1">
      <c r="A167" s="7"/>
      <c r="B167" s="7"/>
      <c r="C167" s="7"/>
      <c r="D167" s="7"/>
      <c r="E167" s="7"/>
      <c r="F167"/>
      <c r="I167"/>
    </row>
    <row r="168" spans="1:9" ht="15.75" customHeight="1">
      <c r="A168" s="7"/>
      <c r="B168" s="7"/>
      <c r="C168" s="7"/>
      <c r="D168" s="7"/>
      <c r="E168" s="7"/>
      <c r="F168"/>
      <c r="I168"/>
    </row>
    <row r="169" spans="1:9" ht="15.75" customHeight="1">
      <c r="A169" s="7"/>
      <c r="B169" s="7"/>
      <c r="C169" s="7"/>
      <c r="D169" s="7"/>
      <c r="E169" s="7"/>
      <c r="F169"/>
      <c r="I169"/>
    </row>
    <row r="170" spans="1:9" ht="15.75" customHeight="1">
      <c r="A170" s="7"/>
      <c r="B170" s="7"/>
      <c r="C170" s="7"/>
      <c r="D170" s="7"/>
      <c r="E170" s="7"/>
      <c r="F170"/>
      <c r="I170"/>
    </row>
    <row r="171" spans="1:9" ht="15.75" customHeight="1">
      <c r="A171" s="7"/>
      <c r="B171" s="7"/>
      <c r="C171" s="7"/>
      <c r="D171" s="7"/>
      <c r="E171" s="7"/>
      <c r="F171"/>
      <c r="I171"/>
    </row>
    <row r="172" spans="1:9" ht="15.75" customHeight="1">
      <c r="A172" s="7"/>
      <c r="B172" s="7"/>
      <c r="C172" s="7"/>
      <c r="D172" s="7"/>
      <c r="E172" s="7"/>
      <c r="F172"/>
      <c r="I172"/>
    </row>
    <row r="173" spans="1:9" ht="15.75" customHeight="1">
      <c r="A173" s="7"/>
      <c r="B173" s="7"/>
      <c r="C173" s="7"/>
      <c r="D173" s="7"/>
      <c r="E173" s="7"/>
      <c r="F173"/>
      <c r="I173"/>
    </row>
    <row r="174" spans="1:9" ht="15.75" customHeight="1">
      <c r="A174" s="7"/>
      <c r="B174" s="7"/>
      <c r="C174" s="7"/>
      <c r="D174" s="7"/>
      <c r="E174" s="7"/>
      <c r="F174"/>
      <c r="I174"/>
    </row>
    <row r="175" spans="1:9" ht="15.75" customHeight="1">
      <c r="A175" s="7"/>
      <c r="B175" s="7"/>
      <c r="C175" s="7"/>
      <c r="D175" s="7"/>
      <c r="E175" s="7"/>
      <c r="F175"/>
      <c r="I175"/>
    </row>
    <row r="176" spans="1:9" ht="15.75" customHeight="1">
      <c r="A176" s="7"/>
      <c r="B176" s="7"/>
      <c r="C176" s="7"/>
      <c r="D176" s="7"/>
      <c r="E176" s="7"/>
      <c r="F176"/>
      <c r="I176"/>
    </row>
    <row r="177" spans="1:9" ht="15.75" customHeight="1">
      <c r="A177" s="7"/>
      <c r="B177" s="7"/>
      <c r="C177" s="7"/>
      <c r="D177" s="7"/>
      <c r="E177" s="7"/>
      <c r="F177"/>
      <c r="I177"/>
    </row>
    <row r="178" spans="1:9" ht="15.75" customHeight="1">
      <c r="A178"/>
      <c r="C178"/>
      <c r="F178"/>
      <c r="I178"/>
    </row>
    <row r="179" spans="1:9" ht="15.75" customHeight="1">
      <c r="A179"/>
      <c r="C179"/>
      <c r="F179"/>
      <c r="I179"/>
    </row>
    <row r="180" spans="1:9" ht="15.75" customHeight="1">
      <c r="A180"/>
      <c r="C180"/>
      <c r="F180"/>
      <c r="I180"/>
    </row>
    <row r="181" spans="1:9" ht="15.75" customHeight="1">
      <c r="A181"/>
      <c r="C181"/>
      <c r="F181"/>
      <c r="I181"/>
    </row>
    <row r="182" spans="1:9" ht="15.75" customHeight="1">
      <c r="A182"/>
      <c r="C182"/>
      <c r="F182"/>
      <c r="I182"/>
    </row>
    <row r="183" spans="1:9" ht="15.75" customHeight="1">
      <c r="A183"/>
      <c r="C183"/>
      <c r="F183"/>
      <c r="I183"/>
    </row>
    <row r="184" spans="1:9" ht="15.75" customHeight="1">
      <c r="A184"/>
      <c r="C184"/>
      <c r="F184"/>
      <c r="I184"/>
    </row>
    <row r="185" spans="1:9" ht="15.75" customHeight="1">
      <c r="A185"/>
      <c r="C185"/>
      <c r="F185"/>
      <c r="I185"/>
    </row>
    <row r="186" spans="1:9" ht="15.75" customHeight="1"/>
    <row r="187" spans="1:9" ht="15.75" customHeight="1"/>
    <row r="188" spans="1:9" ht="15.75" customHeight="1"/>
    <row r="189" spans="1:9" ht="15.75" customHeight="1"/>
    <row r="190" spans="1:9" ht="15.75" customHeight="1"/>
    <row r="191" spans="1:9" ht="15.75" customHeight="1"/>
    <row r="192" spans="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sheetData>
  <sheetProtection algorithmName="SHA-512" hashValue="jJ9GYTYmJVIVuzMMGA2NDriUuN0F5uqW2sjEhg5oh1IZ4cBjGhpD3e8GFKes4fY1/1qFRg8O6AtfOZSUFL7L1Q==" saltValue="F5SGfbhn0CAAwwY5GDnCrQ==" spinCount="100000" sheet="1" selectLockedCells="1"/>
  <customSheetViews>
    <customSheetView guid="{258BA2CE-0D4B-4685-9512-B6E91D85BFDC}" showGridLines="0">
      <selection activeCell="B4" sqref="B4"/>
      <pageMargins left="0.7" right="0.7" top="0.78740157499999996" bottom="0.78740157499999996" header="0" footer="0"/>
      <pageSetup paperSize="9" orientation="portrait"/>
    </customSheetView>
  </customSheetViews>
  <mergeCells count="13">
    <mergeCell ref="B3:D3"/>
    <mergeCell ref="B28:D29"/>
    <mergeCell ref="B49:D50"/>
    <mergeCell ref="B46:D47"/>
    <mergeCell ref="D26:H26"/>
    <mergeCell ref="B6:K6"/>
    <mergeCell ref="D15:G15"/>
    <mergeCell ref="D17:G17"/>
    <mergeCell ref="J106:K106"/>
    <mergeCell ref="B79:D79"/>
    <mergeCell ref="B84:D84"/>
    <mergeCell ref="B101:K101"/>
    <mergeCell ref="G79:H79"/>
  </mergeCells>
  <conditionalFormatting sqref="D21">
    <cfRule type="expression" dxfId="79" priority="11">
      <formula>$D$19&lt;&gt;"VO - výzkumná organizace"</formula>
    </cfRule>
  </conditionalFormatting>
  <conditionalFormatting sqref="E21">
    <cfRule type="containsText" dxfId="78" priority="10" operator="containsText" text="nevyplněno">
      <formula>NOT(ISERROR(SEARCH("nevyplněno",E21)))</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77" priority="5">
      <formula>$D$19="VO - výzkumná organizace"</formula>
    </cfRule>
  </conditionalFormatting>
  <conditionalFormatting sqref="J79">
    <cfRule type="containsText" dxfId="76" priority="4" operator="containsText" text="relevantní">
      <formula>NOT(ISERROR(SEARCH("relevantní",J79)))</formula>
    </cfRule>
  </conditionalFormatting>
  <dataValidations count="13">
    <dataValidation type="textLength" operator="equal" allowBlank="1" showInputMessage="1" showErrorMessage="1" errorTitle="Neplatný formát IČ" error="Identifikační číslo musí být osmičíselné. Před pokračováním prosím opravte." prompt="Vložte IČ Vaší organizace o délce 8 čísel." sqref="D11" xr:uid="{9A685252-86E2-4317-9F35-F42292ADBB41}">
      <formula1>8</formula1>
    </dataValidation>
    <dataValidation allowBlank="1" showInputMessage="1" showErrorMessage="1" prompt="Vložte obchodní jméno Vaší organizace." sqref="D15" xr:uid="{436B81DF-183C-4CAC-A923-765605D5A334}"/>
    <dataValidation allowBlank="1" showInputMessage="1" showErrorMessage="1" prompt="Vložte DIČ / VAT-ID Vaší organizace." sqref="D13" xr:uid="{E5EF4CEE-9D99-4F32-BA44-670DB6610DFF}"/>
    <dataValidation allowBlank="1" showInputMessage="1" showErrorMessage="1" prompt="Pokud nemáte žádný komentář, pole nevyplňujte." sqref="D61 G61 J61 D74:D75 G74:G75 J74:J75" xr:uid="{04FFDD70-C06C-4F10-A47C-D451D4635AF1}"/>
    <dataValidation type="textLength" operator="equal" allowBlank="1" showInputMessage="1" showErrorMessage="1" errorTitle="Chybný formát" error="Vámi zadané IČ není osmimístné. Pro pokračování prosím opravte." prompt="Zadejte osmimístné IČ." sqref="J94 G87 J87 D94 G94 D87" xr:uid="{60267DA2-FE17-480F-A3F1-6E4D1AD6855D}">
      <formula1>8</formula1>
    </dataValidation>
    <dataValidation type="textLength" operator="lessThanOrEqual" allowBlank="1" showInputMessage="1" showErrorMessage="1" errorTitle="Překročení počtu znaků" error="Překročili jste povolený počet znaků. Pro pokračování je potřeba zadaný text zkrátit." prompt="Vložte text o maximální délce 1000 znaků." sqref="G79:H79" xr:uid="{29E7E030-646C-44C2-A8C7-C7D04928DD9E}">
      <formula1>1000</formula1>
    </dataValidation>
    <dataValidation allowBlank="1" showInputMessage="1" showErrorMessage="1" prompt="Vložte rodné číslo fyzické osoby (ve formátu xxxxxx/xxxx) nebo osmimístné IČ právnické osoby." sqref="J70 G57 J57 D70 G70 D57" xr:uid="{BFF4C027-FD9C-44EE-B88A-ABB93C5D86A2}"/>
    <dataValidation allowBlank="1" showInputMessage="1" showErrorMessage="1" prompt="V případě, že vyplňujete údaje o FO, která obchodní jméno nemá, nechte pole prázdné." sqref="J55 G55 J68 G68" xr:uid="{22E0955D-9F9B-47D4-A4DF-E61FFBBF275A}"/>
    <dataValidation allowBlank="1" showInputMessage="1" showErrorMessage="1" prompt="V případě, že vyplňujete údaje fyzické osoby, která obchodní jméno nemá, nechte pole prázdné." sqref="D55 D68" xr:uid="{0CAC7F57-60A7-4789-857D-3C10A983B492}"/>
    <dataValidation type="decimal" allowBlank="1" showInputMessage="1" showErrorMessage="1" errorTitle="Neplatná hodnota" error="Výše procentuálního podílu se musí pohybovat v rozmezí od 0 do 100 %. U desetinných čísel používejte oddělení čárkou (např. 50,5)." sqref="D59 G59 J59 J72 G72 D72" xr:uid="{57B7B270-E596-46BA-90E9-2510BB135149}">
      <formula1>0</formula1>
      <formula2>1</formula2>
    </dataValidation>
    <dataValidation type="decimal" allowBlank="1" showInputMessage="1" showErrorMessage="1" errorTitle="Neplatná hodnota" error="Výše procentuálního podílu se musí pohybovat v rozmezí od 0 do 100 %. U desetinných čísel používejte oddělení čárkou (např. 50,5)._x000a_" sqref="D89 G89 J89 J96 G96 D96" xr:uid="{7E462843-9FB0-4DB6-A932-BB5E579BEAA3}">
      <formula1>0</formula1>
      <formula2>1</formula2>
    </dataValidation>
    <dataValidation allowBlank="1" sqref="G18:G20" xr:uid="{E11148EA-A9A8-482F-A2A4-200A376CEB9D}"/>
    <dataValidation type="list" allowBlank="1" showErrorMessage="1" errorTitle="Neplatná hodnota" error="Vyberte prosím některou z možností rozevíracího seznamu." sqref="D17:G17" xr:uid="{BF252776-FF78-4FF4-B962-CA7158B0B2E2}">
      <formula1>pravni_forma</formula1>
    </dataValidation>
  </dataValidations>
  <hyperlinks>
    <hyperlink ref="E19" r:id="rId1" display="Nařízení  Evropské komise" xr:uid="{ECD848A8-B410-4394-857A-89095EF41CCE}"/>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count="3">
        <x14:dataValidation type="list" allowBlank="1" xr:uid="{0530D4BF-32FE-4E63-8577-A3B2524272F3}">
          <x14:formula1>
            <xm:f>číselníky!$K$3:$K$6</xm:f>
          </x14:formula1>
          <xm:sqref>E19:F19</xm:sqref>
        </x14:dataValidation>
        <x14:dataValidation type="list" allowBlank="1" showInputMessage="1" xr:uid="{61A58E24-B897-454B-9B9F-A0852B1A697F}">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70DC5961-8809-495D-A69F-F378DEEB32BB}">
          <x14:formula1>
            <xm:f>číselníky!$K$2:$K$6</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A8839-BE4C-4912-8547-63575F479F92}">
  <sheetPr>
    <tabColor rgb="FFF8F8F8"/>
    <outlinePr summaryBelow="0" summaryRight="0"/>
  </sheetPr>
  <dimension ref="A1:Q948"/>
  <sheetViews>
    <sheetView showGridLines="0" showRowColHeaders="0" zoomScaleNormal="100" workbookViewId="0"/>
  </sheetViews>
  <sheetFormatPr defaultColWidth="14.42578125" defaultRowHeight="15" customHeight="1"/>
  <cols>
    <col min="1" max="1" width="5.5703125" style="98" customWidth="1"/>
    <col min="2" max="2" width="50.7109375" style="98" customWidth="1"/>
    <col min="3" max="3" width="2.85546875" style="98" customWidth="1"/>
    <col min="4" max="4" width="40.85546875" style="98" customWidth="1"/>
    <col min="5" max="5" width="24.28515625" style="98" customWidth="1"/>
    <col min="6" max="6" width="3" style="98" customWidth="1"/>
    <col min="7" max="7" width="41.42578125" style="98" customWidth="1"/>
    <col min="8" max="8" width="24.42578125" style="98" customWidth="1"/>
    <col min="9" max="9" width="3" style="98" customWidth="1"/>
    <col min="10" max="10" width="43" style="98" customWidth="1"/>
    <col min="11" max="11" width="8.7109375" style="98" customWidth="1"/>
    <col min="12" max="12" width="28.7109375" style="98" customWidth="1"/>
    <col min="13" max="13" width="43" style="98" customWidth="1"/>
    <col min="14" max="15" width="28.7109375" style="98" customWidth="1"/>
    <col min="16" max="16" width="43" style="98" customWidth="1"/>
    <col min="17" max="18" width="28.7109375" style="98" customWidth="1"/>
    <col min="19" max="19" width="43" style="98" customWidth="1"/>
    <col min="20" max="20" width="28.7109375" style="98" customWidth="1"/>
    <col min="21" max="16384" width="14.42578125" style="98"/>
  </cols>
  <sheetData>
    <row r="1" spans="1:12" ht="15" customHeight="1">
      <c r="A1" s="262"/>
    </row>
    <row r="2" spans="1:12" ht="21.6" customHeight="1"/>
    <row r="3" spans="1:12" ht="18" customHeight="1">
      <c r="B3" s="693" t="s">
        <v>1055</v>
      </c>
      <c r="C3" s="693"/>
      <c r="D3" s="693"/>
      <c r="E3" s="693"/>
      <c r="F3" s="693"/>
      <c r="G3" s="693"/>
      <c r="H3" s="381"/>
      <c r="I3" s="381"/>
      <c r="J3" s="381"/>
      <c r="K3" s="381"/>
    </row>
    <row r="4" spans="1:12" ht="15" customHeight="1">
      <c r="B4" s="520" t="str">
        <f>IF('Identifikační údaje projektu'!D23="Vyberte možnost:","Vyplňujte pouze v případě, že se projektu účastní více než jeden český uchazeč",IF('Identifikační údaje projektu'!D23&lt;2,"Vzhledem k tomu, že dle Vámi zadaných informací se projektu účastní jen jeden český uchazeč, není potřeba vyplňovat.",""))</f>
        <v>Vzhledem k tomu, že dle Vámi zadaných informací se projektu účastní jen jeden český uchazeč, není potřeba vyplňovat.</v>
      </c>
      <c r="C4" s="381"/>
      <c r="D4" s="381"/>
      <c r="E4" s="381"/>
      <c r="F4" s="381"/>
      <c r="G4" s="381"/>
      <c r="H4" s="381"/>
      <c r="I4" s="381"/>
      <c r="J4" s="381"/>
      <c r="K4" s="381"/>
    </row>
    <row r="5" spans="1:12" ht="15.75" customHeight="1">
      <c r="B5" s="456"/>
      <c r="C5" s="456"/>
      <c r="D5" s="456"/>
      <c r="E5" s="457"/>
      <c r="F5" s="457"/>
      <c r="G5" s="456"/>
      <c r="H5" s="457"/>
      <c r="I5" s="457"/>
      <c r="J5" s="456"/>
      <c r="K5" s="457"/>
      <c r="L5" s="19"/>
    </row>
    <row r="6" spans="1:12" ht="24.6" customHeight="1">
      <c r="B6" s="695" t="str">
        <f>IF('Identifikační údaje projektu'!D23=1,"","Další účastník č. 1")</f>
        <v>Další účastník č. 1</v>
      </c>
      <c r="C6" s="696"/>
      <c r="D6" s="696"/>
      <c r="E6" s="696"/>
      <c r="F6" s="696"/>
      <c r="G6" s="696"/>
      <c r="H6" s="696"/>
      <c r="I6" s="696"/>
      <c r="J6" s="696"/>
      <c r="K6" s="697"/>
      <c r="L6" s="21"/>
    </row>
    <row r="7" spans="1:12" s="57" customFormat="1" ht="9.6" customHeight="1">
      <c r="B7" s="458"/>
      <c r="C7" s="459"/>
      <c r="D7" s="424"/>
      <c r="E7" s="460"/>
      <c r="F7" s="460"/>
      <c r="G7" s="461"/>
      <c r="H7" s="460"/>
      <c r="I7" s="460"/>
      <c r="J7" s="461"/>
      <c r="K7" s="460"/>
      <c r="L7" s="93"/>
    </row>
    <row r="8" spans="1:12" s="57" customFormat="1" ht="9.6" customHeight="1">
      <c r="B8" s="462"/>
      <c r="C8" s="462"/>
      <c r="D8" s="396"/>
      <c r="E8" s="282"/>
      <c r="F8" s="282"/>
      <c r="G8" s="396"/>
      <c r="H8" s="282"/>
      <c r="I8" s="282"/>
      <c r="J8" s="396"/>
      <c r="K8" s="282"/>
      <c r="L8" s="93"/>
    </row>
    <row r="9" spans="1:12" ht="15.75" customHeight="1">
      <c r="B9" s="402" t="s">
        <v>184</v>
      </c>
      <c r="C9" s="402"/>
      <c r="D9" s="489" t="s">
        <v>1057</v>
      </c>
      <c r="E9" s="282"/>
      <c r="F9" s="282"/>
      <c r="G9" s="396"/>
      <c r="H9" s="282"/>
      <c r="I9" s="282"/>
      <c r="J9" s="396"/>
      <c r="K9" s="282"/>
      <c r="L9" s="21"/>
    </row>
    <row r="10" spans="1:12" ht="15.75" customHeight="1">
      <c r="B10" s="402"/>
      <c r="C10" s="402"/>
      <c r="D10" s="396"/>
      <c r="E10" s="282"/>
      <c r="F10" s="282"/>
      <c r="G10" s="396"/>
      <c r="H10" s="282"/>
      <c r="I10" s="282"/>
      <c r="J10" s="396"/>
      <c r="K10" s="282"/>
      <c r="L10" s="21"/>
    </row>
    <row r="11" spans="1:12" ht="15.75" customHeight="1">
      <c r="B11" s="402" t="s">
        <v>186</v>
      </c>
      <c r="C11" s="402"/>
      <c r="D11" s="403"/>
      <c r="E11" s="282"/>
      <c r="F11" s="282"/>
      <c r="G11" s="396"/>
      <c r="H11" s="282"/>
      <c r="I11" s="282"/>
      <c r="J11" s="396"/>
      <c r="K11" s="282"/>
      <c r="L11" s="21"/>
    </row>
    <row r="12" spans="1:12" ht="15.75" customHeight="1">
      <c r="B12" s="402"/>
      <c r="C12" s="402"/>
      <c r="D12" s="396"/>
      <c r="E12" s="282"/>
      <c r="F12" s="282"/>
      <c r="G12" s="396"/>
      <c r="H12" s="282"/>
      <c r="I12" s="282"/>
      <c r="J12" s="396"/>
      <c r="K12" s="282"/>
      <c r="L12" s="21"/>
    </row>
    <row r="13" spans="1:12" ht="15.75" customHeight="1">
      <c r="B13" s="402" t="s">
        <v>193</v>
      </c>
      <c r="C13" s="402"/>
      <c r="D13" s="403"/>
      <c r="E13" s="282"/>
      <c r="F13" s="282"/>
      <c r="G13" s="396"/>
      <c r="H13" s="282"/>
      <c r="I13" s="282"/>
      <c r="J13" s="396"/>
      <c r="K13" s="282"/>
      <c r="L13" s="21"/>
    </row>
    <row r="14" spans="1:12" ht="15.75" customHeight="1">
      <c r="B14" s="402"/>
      <c r="C14" s="402"/>
      <c r="D14" s="396"/>
      <c r="E14" s="282"/>
      <c r="F14" s="282"/>
      <c r="G14" s="396"/>
      <c r="H14" s="282"/>
      <c r="I14" s="282"/>
      <c r="J14" s="396"/>
      <c r="K14" s="282"/>
      <c r="L14" s="21"/>
    </row>
    <row r="15" spans="1:12" ht="15.75" customHeight="1">
      <c r="B15" s="402" t="s">
        <v>198</v>
      </c>
      <c r="C15" s="402"/>
      <c r="D15" s="712"/>
      <c r="E15" s="713"/>
      <c r="F15" s="713"/>
      <c r="G15" s="714"/>
      <c r="H15" s="396"/>
      <c r="I15" s="282"/>
      <c r="J15" s="396"/>
      <c r="K15" s="282"/>
      <c r="L15" s="21"/>
    </row>
    <row r="16" spans="1:12" ht="15.75" customHeight="1">
      <c r="B16" s="402"/>
      <c r="C16" s="402"/>
      <c r="D16" s="396"/>
      <c r="E16" s="282"/>
      <c r="F16" s="282"/>
      <c r="G16" s="396"/>
      <c r="H16" s="396"/>
      <c r="I16" s="282"/>
      <c r="J16" s="396"/>
      <c r="K16" s="282"/>
      <c r="L16" s="21"/>
    </row>
    <row r="17" spans="2:12" ht="15.75" customHeight="1">
      <c r="B17" s="402" t="s">
        <v>207</v>
      </c>
      <c r="C17" s="402"/>
      <c r="D17" s="712" t="s">
        <v>26</v>
      </c>
      <c r="E17" s="749"/>
      <c r="F17" s="749"/>
      <c r="G17" s="750"/>
      <c r="H17" s="396"/>
      <c r="I17" s="282"/>
      <c r="J17" s="396"/>
      <c r="K17" s="282"/>
      <c r="L17" s="21"/>
    </row>
    <row r="18" spans="2:12" ht="15.75" customHeight="1">
      <c r="B18" s="402"/>
      <c r="C18" s="402"/>
      <c r="D18" s="396"/>
      <c r="E18" s="282"/>
      <c r="F18" s="282"/>
      <c r="G18" s="396"/>
      <c r="H18" s="396"/>
      <c r="I18" s="282"/>
      <c r="J18" s="396"/>
      <c r="K18" s="282"/>
      <c r="L18" s="21"/>
    </row>
    <row r="19" spans="2:12" ht="15.75" customHeight="1">
      <c r="B19" s="402" t="s">
        <v>224</v>
      </c>
      <c r="C19" s="402"/>
      <c r="D19" s="405" t="s">
        <v>26</v>
      </c>
      <c r="E19" s="540" t="s">
        <v>1040</v>
      </c>
      <c r="F19" s="396"/>
      <c r="G19" s="396"/>
      <c r="H19" s="396"/>
      <c r="I19" s="282"/>
      <c r="J19" s="396"/>
      <c r="K19" s="282"/>
      <c r="L19" s="21"/>
    </row>
    <row r="20" spans="2:12" ht="15.75" customHeight="1">
      <c r="B20" s="396"/>
      <c r="C20" s="396"/>
      <c r="D20" s="396"/>
      <c r="E20" s="282"/>
      <c r="F20" s="282"/>
      <c r="G20" s="396"/>
      <c r="H20" s="282"/>
      <c r="I20" s="282"/>
      <c r="J20" s="396"/>
      <c r="K20" s="282"/>
      <c r="L20" s="21"/>
    </row>
    <row r="21" spans="2:12" ht="26.25" customHeight="1">
      <c r="B21" s="402" t="s">
        <v>234</v>
      </c>
      <c r="C21" s="402"/>
      <c r="D21" s="651"/>
      <c r="E21" s="396" t="str">
        <f>IF($D$19="Vyberte možnost:","",IF($D$19="VO - výzkumná organizace",IF($D$21="","    Nevyplněno",""),"  Není relevantní"))</f>
        <v/>
      </c>
      <c r="F21" s="413"/>
      <c r="G21" s="396"/>
      <c r="H21" s="282"/>
      <c r="I21" s="282"/>
      <c r="J21" s="396"/>
      <c r="K21" s="282"/>
      <c r="L21" s="21"/>
    </row>
    <row r="22" spans="2:12" ht="15.75" customHeight="1">
      <c r="B22" s="379"/>
      <c r="C22" s="379"/>
      <c r="D22" s="396"/>
      <c r="E22" s="282"/>
      <c r="F22" s="282"/>
      <c r="G22" s="396"/>
      <c r="H22" s="282"/>
      <c r="I22" s="282"/>
      <c r="J22" s="396"/>
      <c r="K22" s="282"/>
      <c r="L22" s="21"/>
    </row>
    <row r="23" spans="2:12" ht="15.75" customHeight="1">
      <c r="B23" s="402" t="s">
        <v>252</v>
      </c>
      <c r="C23" s="402"/>
      <c r="D23" s="463" t="s">
        <v>253</v>
      </c>
      <c r="E23" s="282"/>
      <c r="F23" s="282"/>
      <c r="G23" s="396"/>
      <c r="H23" s="282"/>
      <c r="I23" s="282"/>
      <c r="J23" s="396"/>
      <c r="K23" s="282"/>
      <c r="L23" s="21"/>
    </row>
    <row r="24" spans="2:12" ht="9.6" customHeight="1">
      <c r="B24" s="402"/>
      <c r="C24" s="402"/>
      <c r="D24" s="463"/>
      <c r="E24" s="282"/>
      <c r="F24" s="282"/>
      <c r="G24" s="537"/>
      <c r="H24" s="282"/>
      <c r="I24" s="282"/>
      <c r="J24" s="537"/>
      <c r="K24" s="282"/>
      <c r="L24" s="21"/>
    </row>
    <row r="25" spans="2:12" ht="15.75" customHeight="1">
      <c r="B25" s="466"/>
      <c r="C25" s="466"/>
      <c r="D25" s="467"/>
      <c r="E25" s="366"/>
      <c r="F25" s="366"/>
      <c r="G25" s="467"/>
      <c r="H25" s="366"/>
      <c r="I25" s="366"/>
      <c r="J25" s="467"/>
      <c r="K25" s="366"/>
    </row>
    <row r="26" spans="2:12" ht="15.75" customHeight="1">
      <c r="B26" s="430" t="s">
        <v>750</v>
      </c>
      <c r="C26" s="468"/>
      <c r="D26" s="743"/>
      <c r="E26" s="744"/>
      <c r="F26" s="744"/>
      <c r="G26" s="744"/>
      <c r="H26" s="745"/>
      <c r="I26" s="329"/>
      <c r="J26" s="394"/>
      <c r="K26" s="329"/>
    </row>
    <row r="27" spans="2:12" ht="5.25" customHeight="1">
      <c r="B27" s="282"/>
      <c r="C27" s="282"/>
      <c r="D27" s="282"/>
      <c r="E27" s="282"/>
      <c r="F27" s="282"/>
      <c r="G27" s="282"/>
      <c r="H27" s="282"/>
      <c r="I27" s="282"/>
      <c r="J27" s="282"/>
      <c r="K27" s="282"/>
    </row>
    <row r="28" spans="2:12" s="57" customFormat="1" ht="10.9" customHeight="1">
      <c r="B28" s="742" t="s">
        <v>1186</v>
      </c>
      <c r="C28" s="742"/>
      <c r="D28" s="742"/>
      <c r="E28" s="282"/>
      <c r="F28" s="282"/>
      <c r="G28" s="396"/>
      <c r="H28" s="282"/>
      <c r="I28" s="282"/>
      <c r="J28" s="396"/>
      <c r="K28" s="282"/>
    </row>
    <row r="29" spans="2:12" s="57" customFormat="1" ht="27.6" customHeight="1">
      <c r="B29" s="742"/>
      <c r="C29" s="742"/>
      <c r="D29" s="742"/>
      <c r="E29" s="282"/>
      <c r="F29" s="282"/>
      <c r="G29" s="396"/>
      <c r="H29" s="282"/>
      <c r="I29" s="282"/>
      <c r="J29" s="396"/>
      <c r="K29" s="282"/>
    </row>
    <row r="30" spans="2:12" ht="15.75" customHeight="1">
      <c r="B30" s="407" t="s">
        <v>751</v>
      </c>
      <c r="C30" s="402"/>
      <c r="D30" s="403"/>
      <c r="E30" s="407" t="s">
        <v>752</v>
      </c>
      <c r="F30" s="402"/>
      <c r="G30" s="403"/>
      <c r="H30" s="407" t="s">
        <v>753</v>
      </c>
      <c r="I30" s="402"/>
      <c r="J30" s="403"/>
      <c r="K30" s="282"/>
    </row>
    <row r="31" spans="2:12" ht="15.75" customHeight="1">
      <c r="B31" s="402"/>
      <c r="C31" s="402"/>
      <c r="D31" s="396"/>
      <c r="E31" s="402"/>
      <c r="F31" s="402"/>
      <c r="G31" s="396"/>
      <c r="H31" s="402"/>
      <c r="I31" s="402"/>
      <c r="J31" s="396"/>
      <c r="K31" s="282"/>
    </row>
    <row r="32" spans="2:12" ht="15.75" customHeight="1">
      <c r="B32" s="402" t="s">
        <v>393</v>
      </c>
      <c r="C32" s="402"/>
      <c r="D32" s="403"/>
      <c r="E32" s="402" t="s">
        <v>393</v>
      </c>
      <c r="F32" s="402"/>
      <c r="G32" s="403"/>
      <c r="H32" s="402" t="s">
        <v>393</v>
      </c>
      <c r="I32" s="402"/>
      <c r="J32" s="403"/>
      <c r="K32" s="282"/>
    </row>
    <row r="33" spans="2:11" ht="15.75" customHeight="1">
      <c r="B33" s="402"/>
      <c r="C33" s="402"/>
      <c r="D33" s="396"/>
      <c r="E33" s="402"/>
      <c r="F33" s="402"/>
      <c r="G33" s="396"/>
      <c r="H33" s="402"/>
      <c r="I33" s="402"/>
      <c r="J33" s="396"/>
      <c r="K33" s="282"/>
    </row>
    <row r="34" spans="2:11" ht="15.75" customHeight="1">
      <c r="B34" s="402" t="s">
        <v>402</v>
      </c>
      <c r="C34" s="402"/>
      <c r="D34" s="403"/>
      <c r="E34" s="402" t="s">
        <v>402</v>
      </c>
      <c r="F34" s="402"/>
      <c r="G34" s="403"/>
      <c r="H34" s="402" t="s">
        <v>402</v>
      </c>
      <c r="I34" s="402"/>
      <c r="J34" s="403"/>
      <c r="K34" s="282"/>
    </row>
    <row r="35" spans="2:11" ht="15.75" customHeight="1">
      <c r="B35" s="402"/>
      <c r="C35" s="402"/>
      <c r="D35" s="396"/>
      <c r="E35" s="402"/>
      <c r="F35" s="402"/>
      <c r="G35" s="396"/>
      <c r="H35" s="402"/>
      <c r="I35" s="402"/>
      <c r="J35" s="396"/>
      <c r="K35" s="282"/>
    </row>
    <row r="36" spans="2:11" ht="15.6" customHeight="1">
      <c r="B36" s="402"/>
      <c r="C36" s="402"/>
      <c r="D36" s="396"/>
      <c r="E36" s="402"/>
      <c r="F36" s="402"/>
      <c r="G36" s="396"/>
      <c r="H36" s="402"/>
      <c r="I36" s="402"/>
      <c r="J36" s="396"/>
      <c r="K36" s="282"/>
    </row>
    <row r="37" spans="2:11" ht="15.75" customHeight="1">
      <c r="B37" s="407" t="s">
        <v>754</v>
      </c>
      <c r="C37" s="402"/>
      <c r="D37" s="403"/>
      <c r="E37" s="407" t="s">
        <v>755</v>
      </c>
      <c r="F37" s="402"/>
      <c r="G37" s="403"/>
      <c r="H37" s="407" t="s">
        <v>756</v>
      </c>
      <c r="I37" s="402"/>
      <c r="J37" s="403"/>
      <c r="K37" s="282"/>
    </row>
    <row r="38" spans="2:11" ht="15.75" customHeight="1">
      <c r="B38" s="402"/>
      <c r="C38" s="402"/>
      <c r="D38" s="396"/>
      <c r="E38" s="402"/>
      <c r="F38" s="402"/>
      <c r="G38" s="396"/>
      <c r="H38" s="402"/>
      <c r="I38" s="402"/>
      <c r="J38" s="396"/>
      <c r="K38" s="282"/>
    </row>
    <row r="39" spans="2:11" ht="15.75" customHeight="1">
      <c r="B39" s="402" t="s">
        <v>393</v>
      </c>
      <c r="C39" s="402"/>
      <c r="D39" s="403"/>
      <c r="E39" s="402" t="s">
        <v>393</v>
      </c>
      <c r="F39" s="402"/>
      <c r="G39" s="403"/>
      <c r="H39" s="402" t="s">
        <v>393</v>
      </c>
      <c r="I39" s="402"/>
      <c r="J39" s="403"/>
      <c r="K39" s="282"/>
    </row>
    <row r="40" spans="2:11" ht="15.75" customHeight="1">
      <c r="B40" s="402"/>
      <c r="C40" s="402"/>
      <c r="D40" s="396"/>
      <c r="E40" s="402"/>
      <c r="F40" s="402"/>
      <c r="G40" s="396"/>
      <c r="H40" s="402"/>
      <c r="I40" s="402"/>
      <c r="J40" s="396"/>
      <c r="K40" s="282"/>
    </row>
    <row r="41" spans="2:11" ht="15.75" customHeight="1">
      <c r="B41" s="402" t="s">
        <v>402</v>
      </c>
      <c r="C41" s="402"/>
      <c r="D41" s="403"/>
      <c r="E41" s="402" t="s">
        <v>402</v>
      </c>
      <c r="F41" s="402"/>
      <c r="G41" s="403"/>
      <c r="H41" s="402" t="s">
        <v>402</v>
      </c>
      <c r="I41" s="402"/>
      <c r="J41" s="403"/>
      <c r="K41" s="282"/>
    </row>
    <row r="42" spans="2:11" ht="9.6" customHeight="1">
      <c r="B42" s="402"/>
      <c r="C42" s="402"/>
      <c r="D42" s="396"/>
      <c r="E42" s="402"/>
      <c r="F42" s="402"/>
      <c r="G42" s="396"/>
      <c r="H42" s="402"/>
      <c r="I42" s="402"/>
      <c r="J42" s="396"/>
      <c r="K42" s="282"/>
    </row>
    <row r="43" spans="2:11" ht="15.75" customHeight="1">
      <c r="B43" s="466"/>
      <c r="C43" s="469"/>
      <c r="D43" s="392"/>
      <c r="E43" s="468"/>
      <c r="F43" s="469"/>
      <c r="G43" s="392"/>
      <c r="H43" s="468"/>
      <c r="I43" s="469"/>
      <c r="J43" s="392"/>
      <c r="K43" s="366"/>
    </row>
    <row r="44" spans="2:11" ht="15.6" customHeight="1">
      <c r="B44" s="430" t="s">
        <v>668</v>
      </c>
      <c r="C44" s="470"/>
      <c r="D44" s="565" t="str">
        <f>IF($D$19="VO - výzkumná organizace","U výzkumných organizací není relevatní","")</f>
        <v/>
      </c>
      <c r="E44" s="471"/>
      <c r="F44" s="471"/>
      <c r="G44" s="471"/>
      <c r="H44" s="471"/>
      <c r="I44" s="471"/>
      <c r="J44" s="471"/>
      <c r="K44" s="471"/>
    </row>
    <row r="45" spans="2:11" ht="5.25" customHeight="1">
      <c r="B45" s="435"/>
      <c r="C45" s="435"/>
      <c r="D45" s="435"/>
      <c r="E45" s="435"/>
      <c r="F45" s="435"/>
      <c r="G45" s="435"/>
      <c r="H45" s="435"/>
      <c r="I45" s="435"/>
      <c r="J45" s="435"/>
      <c r="K45" s="435"/>
    </row>
    <row r="46" spans="2:11" ht="15.75" customHeight="1">
      <c r="B46" s="737" t="s">
        <v>1168</v>
      </c>
      <c r="C46" s="737"/>
      <c r="D46" s="737"/>
      <c r="E46" s="435"/>
      <c r="F46" s="435"/>
      <c r="G46" s="435"/>
      <c r="H46" s="435"/>
      <c r="I46" s="435"/>
      <c r="J46" s="435"/>
      <c r="K46" s="435"/>
    </row>
    <row r="47" spans="2:11" ht="41.25" customHeight="1">
      <c r="B47" s="737"/>
      <c r="C47" s="737"/>
      <c r="D47" s="737"/>
      <c r="E47" s="435"/>
      <c r="F47" s="435"/>
      <c r="G47" s="435"/>
      <c r="H47" s="435"/>
      <c r="I47" s="435"/>
      <c r="J47" s="435"/>
      <c r="K47" s="435"/>
    </row>
    <row r="48" spans="2:11" ht="18.75" customHeight="1">
      <c r="B48" s="472" t="s">
        <v>690</v>
      </c>
      <c r="C48" s="473"/>
      <c r="D48" s="435"/>
      <c r="E48" s="435"/>
      <c r="F48" s="435"/>
      <c r="G48" s="435"/>
      <c r="H48" s="435"/>
      <c r="I48" s="435"/>
      <c r="J48" s="435"/>
      <c r="K48" s="435"/>
    </row>
    <row r="49" spans="2:11" ht="15.75" customHeight="1">
      <c r="B49" s="737" t="s">
        <v>1166</v>
      </c>
      <c r="C49" s="737"/>
      <c r="D49" s="737"/>
      <c r="E49" s="474"/>
      <c r="F49" s="474"/>
      <c r="G49" s="475"/>
      <c r="H49" s="474"/>
      <c r="I49" s="474"/>
      <c r="J49" s="475"/>
      <c r="K49" s="474"/>
    </row>
    <row r="50" spans="2:11" ht="38.450000000000003" customHeight="1">
      <c r="B50" s="737"/>
      <c r="C50" s="737"/>
      <c r="D50" s="737"/>
      <c r="E50" s="474"/>
      <c r="F50" s="474"/>
      <c r="G50" s="475"/>
      <c r="H50" s="474"/>
      <c r="I50" s="474"/>
      <c r="J50" s="475"/>
      <c r="K50" s="474"/>
    </row>
    <row r="51" spans="2:11" ht="15.75" customHeight="1">
      <c r="B51" s="407" t="s">
        <v>757</v>
      </c>
      <c r="C51" s="476"/>
      <c r="D51" s="403"/>
      <c r="E51" s="407" t="s">
        <v>758</v>
      </c>
      <c r="F51" s="477"/>
      <c r="G51" s="403"/>
      <c r="H51" s="407" t="s">
        <v>759</v>
      </c>
      <c r="I51" s="477"/>
      <c r="J51" s="403"/>
      <c r="K51" s="435"/>
    </row>
    <row r="52" spans="2:11" ht="15.75" customHeight="1">
      <c r="B52" s="478"/>
      <c r="C52" s="442"/>
      <c r="D52" s="435"/>
      <c r="E52" s="478"/>
      <c r="F52" s="442"/>
      <c r="G52" s="435"/>
      <c r="H52" s="478"/>
      <c r="I52" s="442"/>
      <c r="J52" s="435"/>
      <c r="K52" s="435"/>
    </row>
    <row r="53" spans="2:11" ht="15.75" customHeight="1">
      <c r="B53" s="407" t="s">
        <v>393</v>
      </c>
      <c r="C53" s="477"/>
      <c r="D53" s="403"/>
      <c r="E53" s="407" t="s">
        <v>393</v>
      </c>
      <c r="F53" s="477"/>
      <c r="G53" s="403"/>
      <c r="H53" s="407" t="s">
        <v>393</v>
      </c>
      <c r="I53" s="477"/>
      <c r="J53" s="403"/>
      <c r="K53" s="435"/>
    </row>
    <row r="54" spans="2:11" ht="15.75" customHeight="1">
      <c r="B54" s="478"/>
      <c r="C54" s="442"/>
      <c r="D54" s="435"/>
      <c r="E54" s="478"/>
      <c r="F54" s="442"/>
      <c r="G54" s="435"/>
      <c r="H54" s="478"/>
      <c r="I54" s="442"/>
      <c r="J54" s="435"/>
      <c r="K54" s="435"/>
    </row>
    <row r="55" spans="2:11" ht="15.75" customHeight="1">
      <c r="B55" s="407" t="s">
        <v>198</v>
      </c>
      <c r="C55" s="477"/>
      <c r="D55" s="403"/>
      <c r="E55" s="407" t="s">
        <v>198</v>
      </c>
      <c r="F55" s="477"/>
      <c r="G55" s="403"/>
      <c r="H55" s="407" t="s">
        <v>198</v>
      </c>
      <c r="I55" s="477"/>
      <c r="J55" s="403"/>
      <c r="K55" s="435"/>
    </row>
    <row r="56" spans="2:11" ht="15.75" customHeight="1">
      <c r="B56" s="478"/>
      <c r="C56" s="442"/>
      <c r="D56" s="435"/>
      <c r="E56" s="478"/>
      <c r="F56" s="442"/>
      <c r="G56" s="435"/>
      <c r="H56" s="478"/>
      <c r="I56" s="442"/>
      <c r="J56" s="435"/>
      <c r="K56" s="435"/>
    </row>
    <row r="57" spans="2:11" ht="15.75" customHeight="1">
      <c r="B57" s="402" t="s">
        <v>1051</v>
      </c>
      <c r="C57" s="477"/>
      <c r="D57" s="403"/>
      <c r="E57" s="402" t="s">
        <v>1051</v>
      </c>
      <c r="F57" s="480"/>
      <c r="G57" s="403"/>
      <c r="H57" s="402" t="s">
        <v>1051</v>
      </c>
      <c r="I57" s="480"/>
      <c r="J57" s="403"/>
      <c r="K57" s="435"/>
    </row>
    <row r="58" spans="2:11" ht="15.75" customHeight="1">
      <c r="B58" s="478"/>
      <c r="C58" s="442"/>
      <c r="D58" s="435"/>
      <c r="E58" s="478"/>
      <c r="F58" s="442"/>
      <c r="G58" s="435"/>
      <c r="H58" s="478"/>
      <c r="I58" s="442"/>
      <c r="J58" s="435"/>
      <c r="K58" s="435"/>
    </row>
    <row r="59" spans="2:11" ht="15.75" customHeight="1">
      <c r="B59" s="407" t="s">
        <v>707</v>
      </c>
      <c r="C59" s="477"/>
      <c r="D59" s="481"/>
      <c r="E59" s="407" t="s">
        <v>707</v>
      </c>
      <c r="F59" s="477"/>
      <c r="G59" s="482"/>
      <c r="H59" s="407" t="s">
        <v>707</v>
      </c>
      <c r="I59" s="477"/>
      <c r="J59" s="482"/>
      <c r="K59" s="435"/>
    </row>
    <row r="60" spans="2:11" ht="15.75" customHeight="1">
      <c r="B60" s="478"/>
      <c r="C60" s="442"/>
      <c r="D60" s="435"/>
      <c r="E60" s="478"/>
      <c r="F60" s="442"/>
      <c r="G60" s="435"/>
      <c r="H60" s="478"/>
      <c r="I60" s="442"/>
      <c r="J60" s="435"/>
      <c r="K60" s="435"/>
    </row>
    <row r="61" spans="2:11" ht="15.75" customHeight="1">
      <c r="B61" s="407" t="s">
        <v>708</v>
      </c>
      <c r="C61" s="477"/>
      <c r="D61" s="403"/>
      <c r="E61" s="407" t="s">
        <v>708</v>
      </c>
      <c r="F61" s="477"/>
      <c r="G61" s="403"/>
      <c r="H61" s="407" t="s">
        <v>708</v>
      </c>
      <c r="I61" s="477"/>
      <c r="J61" s="403"/>
      <c r="K61" s="435"/>
    </row>
    <row r="62" spans="2:11" ht="15.75" customHeight="1">
      <c r="B62" s="407"/>
      <c r="C62" s="477"/>
      <c r="D62" s="407"/>
      <c r="E62" s="407"/>
      <c r="F62" s="407"/>
      <c r="G62" s="407"/>
      <c r="H62" s="407"/>
      <c r="I62" s="407"/>
      <c r="J62" s="407"/>
      <c r="K62" s="435"/>
    </row>
    <row r="63" spans="2:11" ht="15.75" customHeight="1">
      <c r="B63" s="407"/>
      <c r="C63" s="477"/>
      <c r="D63" s="407"/>
      <c r="E63" s="407"/>
      <c r="F63" s="407"/>
      <c r="G63" s="407"/>
      <c r="H63" s="407"/>
      <c r="I63" s="407"/>
      <c r="J63" s="407"/>
      <c r="K63" s="435"/>
    </row>
    <row r="64" spans="2:11" ht="15.75" customHeight="1">
      <c r="B64" s="402" t="s">
        <v>788</v>
      </c>
      <c r="C64" s="476"/>
      <c r="D64" s="403"/>
      <c r="E64" s="402" t="s">
        <v>789</v>
      </c>
      <c r="F64" s="477"/>
      <c r="G64" s="403"/>
      <c r="H64" s="402" t="s">
        <v>790</v>
      </c>
      <c r="I64" s="477"/>
      <c r="J64" s="403"/>
      <c r="K64" s="435"/>
    </row>
    <row r="65" spans="2:17" ht="15.75" customHeight="1">
      <c r="B65" s="478"/>
      <c r="C65" s="442"/>
      <c r="D65" s="435"/>
      <c r="E65" s="478"/>
      <c r="F65" s="442"/>
      <c r="G65" s="435"/>
      <c r="H65" s="478"/>
      <c r="I65" s="442"/>
      <c r="J65" s="435"/>
      <c r="K65" s="435"/>
    </row>
    <row r="66" spans="2:17" ht="15.75" customHeight="1">
      <c r="B66" s="407" t="s">
        <v>393</v>
      </c>
      <c r="C66" s="477"/>
      <c r="D66" s="403"/>
      <c r="E66" s="407" t="s">
        <v>393</v>
      </c>
      <c r="F66" s="477"/>
      <c r="G66" s="403"/>
      <c r="H66" s="407" t="s">
        <v>393</v>
      </c>
      <c r="I66" s="477"/>
      <c r="J66" s="403"/>
      <c r="K66" s="435"/>
    </row>
    <row r="67" spans="2:17" ht="15.75" customHeight="1">
      <c r="B67" s="478"/>
      <c r="C67" s="442"/>
      <c r="D67" s="435"/>
      <c r="E67" s="478"/>
      <c r="F67" s="442"/>
      <c r="G67" s="435"/>
      <c r="H67" s="478"/>
      <c r="I67" s="442"/>
      <c r="J67" s="435"/>
      <c r="K67" s="435"/>
    </row>
    <row r="68" spans="2:17" ht="15.75" customHeight="1">
      <c r="B68" s="407" t="s">
        <v>198</v>
      </c>
      <c r="C68" s="477"/>
      <c r="D68" s="403"/>
      <c r="E68" s="407" t="s">
        <v>198</v>
      </c>
      <c r="F68" s="477"/>
      <c r="G68" s="403"/>
      <c r="H68" s="407" t="s">
        <v>198</v>
      </c>
      <c r="I68" s="477"/>
      <c r="J68" s="403"/>
      <c r="K68" s="435"/>
    </row>
    <row r="69" spans="2:17" ht="15.75" customHeight="1">
      <c r="B69" s="478"/>
      <c r="C69" s="442"/>
      <c r="D69" s="435"/>
      <c r="E69" s="478"/>
      <c r="F69" s="442"/>
      <c r="G69" s="435"/>
      <c r="H69" s="478"/>
      <c r="I69" s="442"/>
      <c r="J69" s="435"/>
      <c r="K69" s="435"/>
    </row>
    <row r="70" spans="2:17" ht="15.75" customHeight="1">
      <c r="B70" s="402" t="s">
        <v>1051</v>
      </c>
      <c r="C70" s="477"/>
      <c r="D70" s="403"/>
      <c r="E70" s="402" t="s">
        <v>1051</v>
      </c>
      <c r="F70" s="480"/>
      <c r="G70" s="403"/>
      <c r="H70" s="402" t="s">
        <v>1051</v>
      </c>
      <c r="I70" s="480"/>
      <c r="J70" s="403"/>
      <c r="K70" s="435"/>
    </row>
    <row r="71" spans="2:17" ht="15.75" customHeight="1">
      <c r="B71" s="478"/>
      <c r="C71" s="442"/>
      <c r="D71" s="435"/>
      <c r="E71" s="478"/>
      <c r="F71" s="442"/>
      <c r="G71" s="435"/>
      <c r="H71" s="478"/>
      <c r="I71" s="442"/>
      <c r="J71" s="435"/>
      <c r="K71" s="435"/>
    </row>
    <row r="72" spans="2:17" ht="15.75" customHeight="1">
      <c r="B72" s="407" t="s">
        <v>707</v>
      </c>
      <c r="C72" s="477"/>
      <c r="D72" s="481"/>
      <c r="E72" s="407" t="s">
        <v>707</v>
      </c>
      <c r="F72" s="477"/>
      <c r="G72" s="482"/>
      <c r="H72" s="407" t="s">
        <v>707</v>
      </c>
      <c r="I72" s="477"/>
      <c r="J72" s="482"/>
      <c r="K72" s="435"/>
    </row>
    <row r="73" spans="2:17" ht="15.75" customHeight="1">
      <c r="B73" s="478"/>
      <c r="C73" s="442"/>
      <c r="D73" s="435"/>
      <c r="E73" s="478"/>
      <c r="F73" s="442"/>
      <c r="G73" s="435"/>
      <c r="H73" s="478"/>
      <c r="I73" s="442"/>
      <c r="J73" s="435"/>
      <c r="K73" s="435"/>
    </row>
    <row r="74" spans="2:17" ht="15.75" customHeight="1">
      <c r="B74" s="407" t="s">
        <v>708</v>
      </c>
      <c r="C74" s="477"/>
      <c r="D74" s="403"/>
      <c r="E74" s="407" t="s">
        <v>708</v>
      </c>
      <c r="F74" s="477"/>
      <c r="G74" s="403"/>
      <c r="H74" s="407" t="s">
        <v>708</v>
      </c>
      <c r="I74" s="477"/>
      <c r="J74" s="403"/>
      <c r="K74" s="435"/>
      <c r="L74" s="7"/>
      <c r="M74" s="7"/>
      <c r="N74" s="7"/>
      <c r="O74" s="7"/>
      <c r="P74" s="7"/>
      <c r="Q74" s="7"/>
    </row>
    <row r="75" spans="2:17" s="57" customFormat="1" ht="9.6" customHeight="1">
      <c r="B75" s="485"/>
      <c r="C75" s="485"/>
      <c r="D75" s="432"/>
      <c r="E75" s="432"/>
      <c r="F75" s="432"/>
      <c r="G75" s="432"/>
      <c r="H75" s="432"/>
      <c r="I75" s="432"/>
      <c r="J75" s="432"/>
      <c r="K75" s="432"/>
      <c r="L75" s="99"/>
      <c r="M75" s="99"/>
      <c r="N75" s="99"/>
      <c r="O75" s="99"/>
      <c r="P75" s="99"/>
      <c r="Q75" s="99"/>
    </row>
    <row r="76" spans="2:17" s="57" customFormat="1" ht="10.15" customHeight="1">
      <c r="B76" s="442"/>
      <c r="C76" s="442"/>
      <c r="D76" s="435"/>
      <c r="E76" s="435"/>
      <c r="F76" s="435"/>
      <c r="G76" s="435"/>
      <c r="H76" s="435"/>
      <c r="I76" s="435"/>
      <c r="J76" s="435"/>
      <c r="K76" s="435"/>
      <c r="L76" s="99"/>
      <c r="M76" s="99"/>
      <c r="N76" s="99"/>
      <c r="O76" s="99"/>
      <c r="P76" s="99"/>
      <c r="Q76" s="99"/>
    </row>
    <row r="77" spans="2:17" ht="19.149999999999999" customHeight="1">
      <c r="B77" s="472" t="s">
        <v>709</v>
      </c>
      <c r="C77" s="473"/>
      <c r="D77" s="435"/>
      <c r="E77" s="435"/>
      <c r="F77" s="435"/>
      <c r="G77" s="435"/>
      <c r="H77" s="435"/>
      <c r="I77" s="435"/>
      <c r="J77" s="435"/>
      <c r="K77" s="435"/>
      <c r="L77" s="7"/>
      <c r="M77" s="7"/>
      <c r="N77" s="7"/>
      <c r="O77" s="7"/>
      <c r="P77" s="7"/>
      <c r="Q77" s="7"/>
    </row>
    <row r="78" spans="2:17" ht="306" customHeight="1">
      <c r="B78" s="737" t="s">
        <v>1167</v>
      </c>
      <c r="C78" s="737"/>
      <c r="D78" s="737"/>
      <c r="E78" s="435"/>
      <c r="F78" s="435"/>
      <c r="G78" s="740"/>
      <c r="H78" s="741"/>
      <c r="I78" s="435"/>
      <c r="J78" s="486" t="str">
        <f>IF(D19="VO - výzkumná organizace","Není relevantní","Zapsáno znaků: "&amp;LEN(G78)&amp;" z max. 1000")</f>
        <v>Zapsáno znaků: 0 z max. 1000</v>
      </c>
      <c r="K78" s="435"/>
      <c r="L78" s="7"/>
      <c r="M78" s="7"/>
      <c r="N78" s="7"/>
      <c r="O78" s="7"/>
      <c r="P78" s="7"/>
      <c r="Q78" s="7"/>
    </row>
    <row r="79" spans="2:17" ht="15.75" customHeight="1">
      <c r="B79" s="442"/>
      <c r="C79" s="442"/>
      <c r="D79" s="435"/>
      <c r="E79" s="435"/>
      <c r="F79" s="435"/>
      <c r="G79" s="435"/>
      <c r="H79" s="435"/>
      <c r="I79" s="435"/>
      <c r="J79" s="435"/>
      <c r="K79" s="435"/>
      <c r="L79" s="7"/>
      <c r="M79" s="7"/>
      <c r="N79" s="7"/>
      <c r="O79" s="7"/>
      <c r="P79" s="7"/>
      <c r="Q79" s="7"/>
    </row>
    <row r="80" spans="2:17" s="96" customFormat="1" ht="9.6" customHeight="1">
      <c r="B80" s="487"/>
      <c r="C80" s="487"/>
      <c r="D80" s="487"/>
      <c r="E80" s="487"/>
      <c r="F80" s="487"/>
      <c r="G80" s="487"/>
      <c r="H80" s="487"/>
      <c r="I80" s="487"/>
      <c r="J80" s="487"/>
      <c r="K80" s="487"/>
      <c r="L80" s="226"/>
      <c r="M80" s="226"/>
      <c r="N80" s="226"/>
      <c r="O80" s="226"/>
      <c r="P80" s="226"/>
      <c r="Q80" s="226"/>
    </row>
    <row r="81" spans="2:17" ht="9.6" customHeight="1">
      <c r="B81" s="442"/>
      <c r="C81" s="442"/>
      <c r="D81" s="435"/>
      <c r="E81" s="435"/>
      <c r="F81" s="435"/>
      <c r="G81" s="435"/>
      <c r="H81" s="435"/>
      <c r="I81" s="435"/>
      <c r="J81" s="435"/>
      <c r="K81" s="435"/>
      <c r="L81" s="7"/>
      <c r="M81" s="7"/>
      <c r="N81" s="7"/>
      <c r="O81" s="7"/>
      <c r="P81" s="7"/>
      <c r="Q81" s="7"/>
    </row>
    <row r="82" spans="2:17" ht="19.149999999999999" customHeight="1">
      <c r="B82" s="472" t="s">
        <v>710</v>
      </c>
      <c r="C82" s="473"/>
      <c r="D82" s="435"/>
      <c r="E82" s="435"/>
      <c r="F82" s="435"/>
      <c r="G82" s="435"/>
      <c r="H82" s="435"/>
      <c r="I82" s="435"/>
      <c r="J82" s="435"/>
      <c r="K82" s="435"/>
      <c r="L82" s="7"/>
      <c r="M82" s="7"/>
      <c r="N82" s="7"/>
      <c r="O82" s="7"/>
      <c r="P82" s="7"/>
      <c r="Q82" s="7"/>
    </row>
    <row r="83" spans="2:17" ht="34.15" customHeight="1">
      <c r="B83" s="738" t="s">
        <v>760</v>
      </c>
      <c r="C83" s="738"/>
      <c r="D83" s="738"/>
      <c r="E83" s="474"/>
      <c r="F83" s="474"/>
      <c r="G83" s="475"/>
      <c r="H83" s="474"/>
      <c r="I83" s="474"/>
      <c r="J83" s="475"/>
      <c r="K83" s="474"/>
      <c r="L83" s="7"/>
      <c r="M83" s="7"/>
      <c r="N83" s="7"/>
      <c r="O83" s="7"/>
      <c r="P83" s="7"/>
      <c r="Q83" s="7"/>
    </row>
    <row r="84" spans="2:17" ht="15.75" customHeight="1">
      <c r="B84" s="402" t="s">
        <v>798</v>
      </c>
      <c r="C84" s="477"/>
      <c r="D84" s="403"/>
      <c r="E84" s="402" t="s">
        <v>799</v>
      </c>
      <c r="F84" s="477"/>
      <c r="G84" s="403"/>
      <c r="H84" s="402" t="s">
        <v>800</v>
      </c>
      <c r="I84" s="477"/>
      <c r="J84" s="403"/>
      <c r="K84" s="435"/>
      <c r="L84" s="7"/>
      <c r="M84" s="7"/>
      <c r="N84" s="7"/>
      <c r="O84" s="7"/>
      <c r="P84" s="7"/>
      <c r="Q84" s="7"/>
    </row>
    <row r="85" spans="2:17" ht="15.75" customHeight="1">
      <c r="B85" s="421"/>
      <c r="C85" s="442"/>
      <c r="D85" s="435"/>
      <c r="E85" s="421"/>
      <c r="F85" s="442"/>
      <c r="G85" s="435"/>
      <c r="H85" s="421"/>
      <c r="I85" s="442"/>
      <c r="J85" s="435"/>
      <c r="K85" s="435"/>
      <c r="L85" s="7"/>
      <c r="M85" s="7"/>
      <c r="N85" s="7"/>
      <c r="O85" s="7"/>
      <c r="P85" s="7"/>
      <c r="Q85" s="7"/>
    </row>
    <row r="86" spans="2:17" ht="15.75" customHeight="1">
      <c r="B86" s="402" t="s">
        <v>186</v>
      </c>
      <c r="C86" s="477"/>
      <c r="D86" s="403"/>
      <c r="E86" s="402" t="s">
        <v>186</v>
      </c>
      <c r="F86" s="477"/>
      <c r="G86" s="403"/>
      <c r="H86" s="402" t="s">
        <v>186</v>
      </c>
      <c r="I86" s="477"/>
      <c r="J86" s="403"/>
      <c r="K86" s="435"/>
      <c r="L86" s="7"/>
      <c r="M86" s="7"/>
      <c r="N86" s="7"/>
      <c r="O86" s="7"/>
      <c r="P86" s="7"/>
      <c r="Q86" s="7"/>
    </row>
    <row r="87" spans="2:17" ht="15.75" customHeight="1">
      <c r="B87" s="421"/>
      <c r="C87" s="442"/>
      <c r="D87" s="435"/>
      <c r="E87" s="421"/>
      <c r="F87" s="442"/>
      <c r="G87" s="435"/>
      <c r="H87" s="421"/>
      <c r="I87" s="442"/>
      <c r="J87" s="435"/>
      <c r="K87" s="435"/>
      <c r="L87" s="7"/>
      <c r="M87" s="7"/>
      <c r="N87" s="7"/>
      <c r="O87" s="7"/>
      <c r="P87" s="7"/>
      <c r="Q87" s="7"/>
    </row>
    <row r="88" spans="2:17" ht="15.75" customHeight="1">
      <c r="B88" s="402" t="s">
        <v>707</v>
      </c>
      <c r="C88" s="477"/>
      <c r="D88" s="481"/>
      <c r="E88" s="402" t="s">
        <v>707</v>
      </c>
      <c r="F88" s="477"/>
      <c r="G88" s="481"/>
      <c r="H88" s="402" t="s">
        <v>707</v>
      </c>
      <c r="I88" s="477"/>
      <c r="J88" s="481"/>
      <c r="K88" s="435"/>
      <c r="L88" s="7"/>
      <c r="M88" s="7"/>
      <c r="N88" s="7"/>
      <c r="O88" s="7"/>
      <c r="P88" s="7"/>
      <c r="Q88" s="7"/>
    </row>
    <row r="89" spans="2:17" ht="15.75" customHeight="1">
      <c r="B89" s="402"/>
      <c r="C89" s="477"/>
      <c r="D89" s="402"/>
      <c r="E89" s="402"/>
      <c r="F89" s="402"/>
      <c r="G89" s="477"/>
      <c r="H89" s="402"/>
      <c r="I89" s="477"/>
      <c r="J89" s="402"/>
      <c r="K89" s="435"/>
      <c r="L89" s="7"/>
      <c r="M89" s="7"/>
      <c r="N89" s="7"/>
      <c r="O89" s="7"/>
      <c r="P89" s="7"/>
      <c r="Q89" s="7"/>
    </row>
    <row r="90" spans="2:17" s="57" customFormat="1" ht="15.75" customHeight="1">
      <c r="B90" s="359"/>
      <c r="C90" s="359"/>
      <c r="D90" s="359"/>
      <c r="E90" s="490"/>
      <c r="F90" s="359"/>
      <c r="G90" s="359"/>
      <c r="H90" s="490"/>
      <c r="I90" s="359"/>
      <c r="J90" s="359"/>
      <c r="K90" s="359"/>
    </row>
    <row r="91" spans="2:17" s="57" customFormat="1" ht="15.75" customHeight="1">
      <c r="B91" s="402" t="s">
        <v>801</v>
      </c>
      <c r="C91" s="477"/>
      <c r="D91" s="403"/>
      <c r="E91" s="402" t="s">
        <v>802</v>
      </c>
      <c r="F91" s="477"/>
      <c r="G91" s="403"/>
      <c r="H91" s="402" t="s">
        <v>803</v>
      </c>
      <c r="I91" s="477"/>
      <c r="J91" s="403"/>
      <c r="K91" s="359"/>
    </row>
    <row r="92" spans="2:17" s="57" customFormat="1" ht="15.75" customHeight="1">
      <c r="B92" s="421"/>
      <c r="C92" s="442"/>
      <c r="D92" s="435"/>
      <c r="E92" s="421"/>
      <c r="F92" s="442"/>
      <c r="G92" s="435"/>
      <c r="H92" s="421"/>
      <c r="I92" s="442"/>
      <c r="J92" s="435"/>
      <c r="K92" s="359"/>
    </row>
    <row r="93" spans="2:17" s="57" customFormat="1" ht="15.75" customHeight="1">
      <c r="B93" s="402" t="s">
        <v>186</v>
      </c>
      <c r="C93" s="477"/>
      <c r="D93" s="403"/>
      <c r="E93" s="402" t="s">
        <v>186</v>
      </c>
      <c r="F93" s="477"/>
      <c r="G93" s="403"/>
      <c r="H93" s="402" t="s">
        <v>186</v>
      </c>
      <c r="I93" s="477"/>
      <c r="J93" s="403"/>
      <c r="K93" s="359"/>
    </row>
    <row r="94" spans="2:17" s="57" customFormat="1" ht="15.75" customHeight="1">
      <c r="B94" s="421"/>
      <c r="C94" s="442"/>
      <c r="D94" s="435"/>
      <c r="E94" s="421"/>
      <c r="F94" s="442"/>
      <c r="G94" s="435"/>
      <c r="H94" s="421"/>
      <c r="I94" s="442"/>
      <c r="J94" s="435"/>
      <c r="K94" s="359"/>
    </row>
    <row r="95" spans="2:17" s="57" customFormat="1" ht="15.75" customHeight="1">
      <c r="B95" s="402" t="s">
        <v>707</v>
      </c>
      <c r="C95" s="477"/>
      <c r="D95" s="481"/>
      <c r="E95" s="402" t="s">
        <v>707</v>
      </c>
      <c r="F95" s="477"/>
      <c r="G95" s="481"/>
      <c r="H95" s="402" t="s">
        <v>707</v>
      </c>
      <c r="I95" s="477"/>
      <c r="J95" s="481"/>
      <c r="K95" s="359"/>
    </row>
    <row r="96" spans="2:17" s="57" customFormat="1" ht="9.6" customHeight="1">
      <c r="B96" s="402"/>
      <c r="C96" s="477"/>
      <c r="D96" s="488"/>
      <c r="E96" s="402"/>
      <c r="F96" s="477"/>
      <c r="G96" s="488"/>
      <c r="H96" s="477"/>
      <c r="I96" s="477"/>
      <c r="J96" s="488"/>
      <c r="K96" s="359"/>
    </row>
    <row r="97" spans="2:12" s="57" customFormat="1" ht="15.75" customHeight="1">
      <c r="B97" s="390"/>
      <c r="C97" s="390"/>
      <c r="D97" s="390"/>
      <c r="E97" s="390"/>
      <c r="F97" s="390"/>
      <c r="G97" s="390"/>
      <c r="H97" s="390"/>
      <c r="I97" s="390"/>
      <c r="J97" s="390"/>
      <c r="K97" s="390"/>
    </row>
    <row r="98" spans="2:12" s="57" customFormat="1" ht="15.6" customHeight="1">
      <c r="B98" s="390"/>
      <c r="C98" s="390"/>
      <c r="D98" s="390"/>
      <c r="E98" s="390"/>
      <c r="F98" s="390"/>
      <c r="G98" s="390"/>
      <c r="H98" s="390"/>
      <c r="I98" s="390"/>
      <c r="J98" s="390"/>
      <c r="K98" s="390"/>
    </row>
    <row r="99" spans="2:12" s="57" customFormat="1" ht="15.75" customHeight="1">
      <c r="B99" s="739" t="s">
        <v>1196</v>
      </c>
      <c r="C99" s="739"/>
      <c r="D99" s="739"/>
      <c r="E99" s="739"/>
      <c r="F99" s="739"/>
      <c r="G99" s="739"/>
      <c r="H99" s="739"/>
      <c r="I99" s="739"/>
      <c r="J99" s="739"/>
      <c r="K99" s="739"/>
    </row>
    <row r="100" spans="2:12" s="57" customFormat="1" ht="15.6" customHeight="1">
      <c r="B100" s="390"/>
      <c r="C100" s="390"/>
      <c r="D100" s="390"/>
      <c r="E100" s="390"/>
      <c r="F100" s="390"/>
      <c r="G100" s="390"/>
      <c r="H100" s="390"/>
      <c r="I100" s="390"/>
      <c r="J100" s="390"/>
      <c r="K100" s="390"/>
    </row>
    <row r="101" spans="2:12" ht="42" customHeight="1">
      <c r="B101" s="92"/>
      <c r="C101" s="92"/>
      <c r="D101" s="92"/>
      <c r="E101" s="92"/>
      <c r="F101" s="92"/>
      <c r="G101" s="92"/>
      <c r="H101" s="92"/>
      <c r="I101" s="92"/>
      <c r="J101" s="92"/>
      <c r="K101" s="92"/>
    </row>
    <row r="102" spans="2:12" ht="15.75" customHeight="1"/>
    <row r="103" spans="2:12" ht="15.75" customHeight="1"/>
    <row r="104" spans="2:12" ht="15.75" customHeight="1">
      <c r="J104" s="751" t="s">
        <v>782</v>
      </c>
      <c r="K104" s="751"/>
      <c r="L104" s="208"/>
    </row>
    <row r="105" spans="2:12" ht="15.75" customHeight="1"/>
    <row r="106" spans="2:12" ht="15.75" customHeight="1"/>
    <row r="107" spans="2:12" ht="15.75" customHeight="1"/>
    <row r="108" spans="2:12" ht="15.75" customHeight="1"/>
    <row r="109" spans="2:12" ht="15.75" customHeight="1"/>
    <row r="110" spans="2:12" ht="15.75" customHeight="1"/>
    <row r="111" spans="2:12" ht="15.75" customHeight="1"/>
    <row r="112" spans="2: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29.2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c r="A148" s="7"/>
      <c r="B148" s="7"/>
      <c r="C148" s="7"/>
      <c r="D148" s="7"/>
      <c r="E148" s="7"/>
    </row>
    <row r="149" spans="1:5" ht="15.75" customHeight="1">
      <c r="A149" s="7"/>
      <c r="B149" s="7"/>
      <c r="C149" s="7"/>
      <c r="D149" s="7"/>
      <c r="E149" s="7"/>
    </row>
    <row r="150" spans="1:5" ht="15.75" customHeight="1">
      <c r="A150" s="7"/>
      <c r="B150" s="7"/>
      <c r="C150" s="7"/>
      <c r="D150" s="7"/>
      <c r="E150" s="7"/>
    </row>
    <row r="151" spans="1:5" ht="15.75" customHeight="1">
      <c r="A151" s="7"/>
      <c r="B151" s="7"/>
      <c r="C151" s="7"/>
      <c r="D151" s="7"/>
      <c r="E151" s="7"/>
    </row>
    <row r="152" spans="1:5" ht="15.75" customHeight="1">
      <c r="A152" s="7"/>
      <c r="B152" s="7"/>
      <c r="C152" s="7"/>
      <c r="D152" s="7"/>
      <c r="E152" s="7"/>
    </row>
    <row r="153" spans="1:5" ht="15.75" customHeight="1">
      <c r="A153" s="7"/>
      <c r="B153" s="7"/>
      <c r="C153" s="7"/>
      <c r="D153" s="7"/>
      <c r="E153" s="7"/>
    </row>
    <row r="154" spans="1:5" ht="15.75" customHeight="1">
      <c r="A154" s="7"/>
      <c r="B154" s="7"/>
      <c r="C154" s="7"/>
      <c r="D154" s="7"/>
      <c r="E154" s="7"/>
    </row>
    <row r="155" spans="1:5" ht="15.75" customHeight="1">
      <c r="A155" s="7"/>
      <c r="B155" s="7"/>
      <c r="C155" s="7"/>
      <c r="D155" s="7"/>
      <c r="E155" s="7"/>
    </row>
    <row r="156" spans="1:5" ht="15.75" customHeight="1">
      <c r="A156" s="7"/>
      <c r="B156" s="7"/>
      <c r="C156" s="7"/>
      <c r="D156" s="7"/>
      <c r="E156" s="7"/>
    </row>
    <row r="157" spans="1:5" ht="15.75" customHeight="1">
      <c r="A157" s="7"/>
      <c r="B157" s="7"/>
      <c r="C157" s="7"/>
      <c r="D157" s="7"/>
      <c r="E157" s="7"/>
    </row>
    <row r="158" spans="1:5" ht="15.75" customHeight="1">
      <c r="A158" s="7"/>
      <c r="B158" s="7"/>
      <c r="C158" s="7"/>
      <c r="D158" s="7"/>
      <c r="E158" s="7"/>
    </row>
    <row r="159" spans="1:5" ht="15.75" customHeight="1">
      <c r="A159" s="7"/>
      <c r="B159" s="7"/>
      <c r="C159" s="7"/>
      <c r="D159" s="7"/>
      <c r="E159" s="7"/>
    </row>
    <row r="160" spans="1:5" ht="15.75" customHeight="1">
      <c r="A160" s="7"/>
      <c r="B160" s="7"/>
      <c r="C160" s="7"/>
      <c r="D160" s="7"/>
      <c r="E160" s="7"/>
    </row>
    <row r="161" spans="1:5" ht="15.75" customHeight="1">
      <c r="A161" s="7"/>
      <c r="B161" s="7"/>
      <c r="C161" s="7"/>
      <c r="D161" s="7"/>
      <c r="E161" s="7"/>
    </row>
    <row r="162" spans="1:5" ht="15.75" customHeight="1">
      <c r="A162" s="7"/>
      <c r="B162" s="7"/>
      <c r="C162" s="7"/>
      <c r="D162" s="7"/>
      <c r="E162" s="7"/>
    </row>
    <row r="163" spans="1:5" ht="15.75" customHeight="1">
      <c r="A163" s="7"/>
      <c r="B163" s="7"/>
      <c r="C163" s="7"/>
      <c r="D163" s="7"/>
      <c r="E163" s="7"/>
    </row>
    <row r="164" spans="1:5" ht="15.75" customHeight="1">
      <c r="A164" s="7"/>
      <c r="B164" s="7"/>
      <c r="C164" s="7"/>
      <c r="D164" s="7"/>
      <c r="E164" s="7"/>
    </row>
    <row r="165" spans="1:5" ht="15.75" customHeight="1">
      <c r="A165" s="7"/>
      <c r="B165" s="7"/>
      <c r="C165" s="7"/>
      <c r="D165" s="7"/>
      <c r="E165" s="7"/>
    </row>
    <row r="166" spans="1:5" ht="15.75" customHeight="1">
      <c r="A166" s="7"/>
      <c r="B166" s="7"/>
      <c r="C166" s="7"/>
      <c r="D166" s="7"/>
      <c r="E166" s="7"/>
    </row>
    <row r="167" spans="1:5" ht="15.75" customHeight="1">
      <c r="A167" s="7"/>
      <c r="B167" s="7"/>
      <c r="C167" s="7"/>
      <c r="D167" s="7"/>
      <c r="E167" s="7"/>
    </row>
    <row r="168" spans="1:5" ht="15.75" customHeight="1">
      <c r="A168" s="7"/>
      <c r="B168" s="7"/>
      <c r="C168" s="7"/>
      <c r="D168" s="7"/>
      <c r="E168" s="7"/>
    </row>
    <row r="169" spans="1:5" ht="15.75" customHeight="1">
      <c r="A169" s="7"/>
      <c r="B169" s="7"/>
      <c r="C169" s="7"/>
      <c r="D169" s="7"/>
      <c r="E169" s="7"/>
    </row>
    <row r="170" spans="1:5" ht="15.75" customHeight="1">
      <c r="A170" s="7"/>
      <c r="B170" s="7"/>
      <c r="C170" s="7"/>
      <c r="D170" s="7"/>
      <c r="E170" s="7"/>
    </row>
    <row r="171" spans="1:5" ht="15.75" customHeight="1">
      <c r="A171" s="7"/>
      <c r="B171" s="7"/>
      <c r="C171" s="7"/>
      <c r="D171" s="7"/>
      <c r="E171" s="7"/>
    </row>
    <row r="172" spans="1:5" ht="15.75" customHeight="1">
      <c r="A172" s="7"/>
      <c r="B172" s="7"/>
      <c r="C172" s="7"/>
      <c r="D172" s="7"/>
      <c r="E172" s="7"/>
    </row>
    <row r="173" spans="1:5" ht="15.75" customHeight="1">
      <c r="A173" s="7"/>
      <c r="B173" s="7"/>
      <c r="C173" s="7"/>
      <c r="D173" s="7"/>
      <c r="E173" s="7"/>
    </row>
    <row r="174" spans="1:5" ht="15.75" customHeight="1">
      <c r="A174" s="7"/>
      <c r="B174" s="7"/>
      <c r="C174" s="7"/>
      <c r="D174" s="7"/>
      <c r="E174" s="7"/>
    </row>
    <row r="175" spans="1:5" ht="15.75" customHeight="1">
      <c r="A175" s="7"/>
      <c r="B175" s="7"/>
      <c r="C175" s="7"/>
      <c r="D175" s="7"/>
      <c r="E175" s="7"/>
    </row>
    <row r="176" spans="1:5"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sheetData>
  <sheetProtection algorithmName="SHA-512" hashValue="WWtYN0mEvYG/D+lIEqnG/7+/r3RQJcE2II6wgfFFN1SuGErMa93Su2i34FsO2uxw6kHCsG6RMWtZSyRprq9eGA==" saltValue="fd1tBK0gprLWkzDtMnz5sQ==" spinCount="100000" sheet="1" selectLockedCells="1"/>
  <mergeCells count="13">
    <mergeCell ref="J104:K104"/>
    <mergeCell ref="B83:D83"/>
    <mergeCell ref="B99:K99"/>
    <mergeCell ref="B49:D50"/>
    <mergeCell ref="B78:D78"/>
    <mergeCell ref="G78:H78"/>
    <mergeCell ref="B3:G3"/>
    <mergeCell ref="D26:H26"/>
    <mergeCell ref="B28:D29"/>
    <mergeCell ref="B46:D47"/>
    <mergeCell ref="B6:K6"/>
    <mergeCell ref="D15:G15"/>
    <mergeCell ref="D17:G17"/>
  </mergeCells>
  <conditionalFormatting sqref="D21">
    <cfRule type="expression" dxfId="75" priority="9">
      <formula>$D$19&lt;&gt;"VO - výzkumná organizace"</formula>
    </cfRule>
  </conditionalFormatting>
  <conditionalFormatting sqref="E21">
    <cfRule type="containsText" dxfId="74" priority="8" operator="containsText" text="Nevyplněno">
      <formula>NOT(ISERROR(SEARCH("Nevyplněno",E21)))</formula>
    </cfRule>
  </conditionalFormatting>
  <conditionalFormatting sqref="J78">
    <cfRule type="containsText" dxfId="73" priority="2" operator="containsText" text="relevantní">
      <formula>NOT(ISERROR(SEARCH("relevantní",J78)))</formula>
    </cfRule>
  </conditionalFormatting>
  <conditionalFormatting sqref="D51 D53 D55 D57 D59 D61 G61 G59 G57 G55 G53 G51 J51 J53 J55 J57 J59 J61 D64 D66 D68 D70 D72 D74 G74 G72 G70 G68 G66 G64 J64 J66 J68 J70 J72 J74 G78:H78 D84 D86 D88 D91 D93 D95 G95 G93 G91 G88 G86 G84 J84 J86 J88 J91 J93 J95">
    <cfRule type="expression" dxfId="72" priority="1">
      <formula>$D$19="VO - výzkumná organizace"</formula>
    </cfRule>
  </conditionalFormatting>
  <dataValidations count="9">
    <dataValidation type="textLength" operator="lessThanOrEqual" allowBlank="1" showInputMessage="1" showErrorMessage="1" sqref="G78:H78" xr:uid="{69C100D3-F3BC-45B1-89F7-EED21E5EB63B}">
      <formula1>1000</formula1>
    </dataValidation>
    <dataValidation type="textLength" operator="equal" allowBlank="1" showInputMessage="1" showErrorMessage="1" prompt="Zadejte osmimístné IČ." sqref="J93 G93 G86 J86 D93 D86" xr:uid="{B92CC789-5DCA-40FC-8DD8-1E1D4FD93453}">
      <formula1>8</formula1>
    </dataValidation>
    <dataValidation allowBlank="1" showInputMessage="1" showErrorMessage="1" prompt="Pokud nemáte žádný komentář, pole nevyplňujte." sqref="G61:G63 J61:J63 D61:D63 G74 J74 D74" xr:uid="{21E69350-6C7C-46C7-ADE5-939EE8E98A8D}"/>
    <dataValidation allowBlank="1" showInputMessage="1" showErrorMessage="1" prompt="Vložte DIČ / VAT-ID Vaší organizace." sqref="D13" xr:uid="{DDB71BF5-D4AF-449A-98B0-4681B63CF736}"/>
    <dataValidation allowBlank="1" showInputMessage="1" showErrorMessage="1" prompt="Vložte obchodní jméno Vaší organizace." sqref="D15" xr:uid="{405EC5EA-DA26-4EB5-A1ED-28CC444DB74D}"/>
    <dataValidation type="textLength" operator="equal" allowBlank="1" showInputMessage="1" showErrorMessage="1" errorTitle="Neplatný formát IČ" error="Identifikační číslo musí být osmičíselné. Před pokračováním prosím opravte." prompt="Vložte IČ organizace o délce 8 čísel." sqref="D11" xr:uid="{10AA9357-863C-4AA6-BFFB-EA44FB7D3827}">
      <formula1>8</formula1>
    </dataValidation>
    <dataValidation allowBlank="1" showInputMessage="1" showErrorMessage="1" prompt="Vložte rodné číslo fyzické osoby (ve formátu xxxxxx/xxxx) nebo osmimístné IČ právnické osoby." sqref="J70 G57 J57 D70 G70 D57" xr:uid="{00F314F5-08EB-42F1-9D3C-EB57B4F93B7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8 G88 J88 J95 G95 D95" xr:uid="{6BA724E1-8CAF-4DDA-84D8-EE70A4FEBF09}">
      <formula1>0</formula1>
      <formula2>1</formula2>
    </dataValidation>
    <dataValidation type="list" allowBlank="1" showErrorMessage="1" errorTitle="Neplatná hodnota" error="Vyberte prosím některou z možností rozevíracího seznamu." sqref="D17:G17" xr:uid="{948C777C-8101-49DE-AD0C-84FCFA7FAB9C}">
      <formula1>pravni_forma</formula1>
    </dataValidation>
  </dataValidations>
  <hyperlinks>
    <hyperlink ref="E19" r:id="rId1" display="Nařízení  Evropské komise" xr:uid="{EC23DDBA-F5E2-4824-A1B4-AAF7640E0825}"/>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7" id="{BC0234E7-A08F-4D40-A8A1-F7C6B128F13B}">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D11 D13 D15:G15 D17:G17 D19 D30 D32 D34 G30 G32 G34 J30 J32 J34 J37 J39 J41 G37 G39 G41 D37 D39 D41 D51 D53 D55 D57 D59 D61 D64 D66 D68 D70 D72 D74 G51 G53 G55 G57 G59 G61 G64 G66 G68 G70 G72 G74 J51 J53 J55 J57 J59 J61 J64 J66 J68 J70 J72 J74 G78:H78 D84 D86 D88 D91 D93 D95 G84 G86 G88 G91 G93 G95 J84 J86 J88 J91 J93 J95</xm:sqref>
        </x14:conditionalFormatting>
        <x14:conditionalFormatting xmlns:xm="http://schemas.microsoft.com/office/excel/2006/main">
          <x14:cfRule type="expression" priority="6" id="{E0CFE152-B1A5-48E7-AA7B-23E1579F2475}">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D11 D13 D15:G15 D17:G17 D19 D21 D30 D32 D34 G30 G32 G34 J30 J32 J34 J37 J39 J41 G37 G39 G41 D37 D39 D41 D51 D53 D55 D57 D59 D61 D64 D66 D70 D68 D72 D74 G74 G72 G70 G68 G66 G64 G61 G59 G57 G55 G53 G51 J51 J53 J55 J57 J59 J61 J64 J66 J68 J70 J72 J74 G78:H78 D84 D86 D88 D91 D93 D95 G95 G93 G91 G88 G86 G84 J84 J86 J88 J91 J93 J95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2522E7D1-CDF5-4B61-B6E9-1B4013469ABC}">
          <x14:formula1>
            <xm:f>číselníky!$K$2:$K$6</xm:f>
          </x14:formula1>
          <xm:sqref>D19</xm:sqref>
        </x14:dataValidation>
        <x14:dataValidation type="list" allowBlank="1" xr:uid="{486B5839-297A-4BAA-A869-169BD8B8A2B3}">
          <x14:formula1>
            <xm:f>číselníky!$K$3:$K$6</xm:f>
          </x14:formula1>
          <xm:sqref>E19</xm:sqref>
        </x14:dataValidation>
        <x14:dataValidation type="list" allowBlank="1" showInputMessage="1" xr:uid="{5606C438-E3C4-4248-8D49-D3BB10304F71}">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7A64-137F-4B2D-BA62-F71368236F0C}">
  <sheetPr>
    <tabColor rgb="FFF8F8F8"/>
    <outlinePr summaryBelow="0" summaryRight="0"/>
  </sheetPr>
  <dimension ref="A1:Q949"/>
  <sheetViews>
    <sheetView showGridLines="0" showRowColHeaders="0" zoomScaleNormal="100" workbookViewId="0"/>
  </sheetViews>
  <sheetFormatPr defaultColWidth="14.42578125" defaultRowHeight="15" customHeight="1"/>
  <cols>
    <col min="1" max="1" width="5.5703125" style="98" customWidth="1"/>
    <col min="2" max="2" width="50.85546875" style="98" customWidth="1"/>
    <col min="3" max="3" width="2.85546875" style="98" customWidth="1"/>
    <col min="4" max="4" width="40.85546875" style="98" customWidth="1"/>
    <col min="5" max="5" width="24.42578125" style="98" customWidth="1"/>
    <col min="6" max="6" width="3" style="98" customWidth="1"/>
    <col min="7" max="7" width="41.42578125" style="98" customWidth="1"/>
    <col min="8" max="8" width="24.42578125" style="98" customWidth="1"/>
    <col min="9" max="9" width="3" style="98" customWidth="1"/>
    <col min="10" max="10" width="43" style="98" customWidth="1"/>
    <col min="11" max="11" width="8.7109375" style="98" customWidth="1"/>
    <col min="12" max="12" width="28.7109375" style="98" customWidth="1"/>
    <col min="13" max="13" width="43" style="98" customWidth="1"/>
    <col min="14" max="15" width="28.7109375" style="98" customWidth="1"/>
    <col min="16" max="16" width="43" style="98" customWidth="1"/>
    <col min="17" max="18" width="28.7109375" style="98" customWidth="1"/>
    <col min="19" max="19" width="43" style="98" customWidth="1"/>
    <col min="20" max="20" width="28.7109375" style="98" customWidth="1"/>
    <col min="21" max="16384" width="14.42578125" style="98"/>
  </cols>
  <sheetData>
    <row r="1" spans="1:12" ht="15" customHeight="1">
      <c r="A1" s="262"/>
    </row>
    <row r="2" spans="1:12" ht="21.6" customHeight="1"/>
    <row r="3" spans="1:12" ht="18" customHeight="1">
      <c r="B3" s="669" t="s">
        <v>1056</v>
      </c>
      <c r="C3" s="669"/>
      <c r="D3" s="669"/>
      <c r="E3" s="669"/>
      <c r="F3" s="669"/>
      <c r="G3" s="669"/>
    </row>
    <row r="4" spans="1:12" ht="15" customHeight="1">
      <c r="B4" s="520" t="str">
        <f>IF('Identifikační údaje projektu'!D23="Vyberte možnost:","Vyplňujte pouze v případě, že se projektu účastní více než dva čeští uchazeči",IF('Identifikační údaje projektu'!D23&lt;=2,"Vzhledem k tomu, že dle Vámi zadaných informací se projektu účastní jen jeden nebo žádný další uchazeč, není potřeba vyplňovat.",""))</f>
        <v>Vzhledem k tomu, že dle Vámi zadaných informací se projektu účastní jen jeden nebo žádný další uchazeč, není potřeba vyplňovat.</v>
      </c>
    </row>
    <row r="5" spans="1:12" ht="15.75" customHeight="1">
      <c r="B5" s="97"/>
      <c r="C5" s="97"/>
      <c r="D5" s="97"/>
      <c r="E5" s="19"/>
      <c r="F5" s="19"/>
      <c r="G5" s="97"/>
      <c r="H5" s="19"/>
      <c r="I5" s="19"/>
      <c r="J5" s="97"/>
      <c r="K5" s="19"/>
      <c r="L5" s="19"/>
    </row>
    <row r="6" spans="1:12" ht="24.6" customHeight="1">
      <c r="B6" s="695" t="str">
        <f>IF('Identifikační údaje projektu'!D23=1,"",IF('Identifikační údaje projektu'!D23=2,"","Další účastník č. 2"))</f>
        <v>Další účastník č. 2</v>
      </c>
      <c r="C6" s="696"/>
      <c r="D6" s="696"/>
      <c r="E6" s="696"/>
      <c r="F6" s="696"/>
      <c r="G6" s="696"/>
      <c r="H6" s="696"/>
      <c r="I6" s="696"/>
      <c r="J6" s="696"/>
      <c r="K6" s="697"/>
      <c r="L6" s="21"/>
    </row>
    <row r="7" spans="1:12" s="57" customFormat="1" ht="9.6" customHeight="1">
      <c r="B7" s="458"/>
      <c r="C7" s="459"/>
      <c r="D7" s="424"/>
      <c r="E7" s="460"/>
      <c r="F7" s="460"/>
      <c r="G7" s="461"/>
      <c r="H7" s="460"/>
      <c r="I7" s="460"/>
      <c r="J7" s="461"/>
      <c r="K7" s="460"/>
      <c r="L7" s="93"/>
    </row>
    <row r="8" spans="1:12" s="57" customFormat="1" ht="9.6" customHeight="1">
      <c r="B8" s="462"/>
      <c r="C8" s="462"/>
      <c r="D8" s="396"/>
      <c r="E8" s="282"/>
      <c r="F8" s="282"/>
      <c r="G8" s="396"/>
      <c r="H8" s="282"/>
      <c r="I8" s="282"/>
      <c r="J8" s="396"/>
      <c r="K8" s="282"/>
      <c r="L8" s="93"/>
    </row>
    <row r="9" spans="1:12" ht="15.75" customHeight="1">
      <c r="B9" s="402" t="s">
        <v>184</v>
      </c>
      <c r="C9" s="402"/>
      <c r="D9" s="489" t="s">
        <v>1057</v>
      </c>
      <c r="E9" s="282"/>
      <c r="F9" s="282"/>
      <c r="G9" s="396"/>
      <c r="H9" s="282"/>
      <c r="I9" s="282"/>
      <c r="J9" s="396"/>
      <c r="K9" s="282"/>
      <c r="L9" s="21"/>
    </row>
    <row r="10" spans="1:12" ht="15.75" customHeight="1">
      <c r="B10" s="402"/>
      <c r="C10" s="402"/>
      <c r="D10" s="396"/>
      <c r="E10" s="282"/>
      <c r="F10" s="282"/>
      <c r="G10" s="396"/>
      <c r="H10" s="282"/>
      <c r="I10" s="282"/>
      <c r="J10" s="396"/>
      <c r="K10" s="282"/>
      <c r="L10" s="21"/>
    </row>
    <row r="11" spans="1:12" ht="15.75" customHeight="1">
      <c r="B11" s="402" t="s">
        <v>186</v>
      </c>
      <c r="C11" s="402"/>
      <c r="D11" s="403"/>
      <c r="E11" s="282"/>
      <c r="F11" s="282"/>
      <c r="G11" s="396"/>
      <c r="H11" s="282"/>
      <c r="I11" s="282"/>
      <c r="J11" s="396"/>
      <c r="K11" s="282"/>
      <c r="L11" s="21"/>
    </row>
    <row r="12" spans="1:12" ht="15.75" customHeight="1">
      <c r="B12" s="402"/>
      <c r="C12" s="402"/>
      <c r="D12" s="396"/>
      <c r="E12" s="282"/>
      <c r="F12" s="282"/>
      <c r="G12" s="396"/>
      <c r="H12" s="282"/>
      <c r="I12" s="282"/>
      <c r="J12" s="396"/>
      <c r="K12" s="282"/>
      <c r="L12" s="21"/>
    </row>
    <row r="13" spans="1:12" ht="15.75" customHeight="1">
      <c r="B13" s="402" t="s">
        <v>193</v>
      </c>
      <c r="C13" s="402"/>
      <c r="D13" s="403"/>
      <c r="E13" s="282"/>
      <c r="F13" s="282"/>
      <c r="G13" s="396"/>
      <c r="H13" s="282"/>
      <c r="I13" s="282"/>
      <c r="J13" s="396"/>
      <c r="K13" s="282"/>
      <c r="L13" s="21"/>
    </row>
    <row r="14" spans="1:12" ht="15.75" customHeight="1">
      <c r="B14" s="402"/>
      <c r="C14" s="402"/>
      <c r="D14" s="396"/>
      <c r="E14" s="282"/>
      <c r="F14" s="282"/>
      <c r="G14" s="396"/>
      <c r="H14" s="282"/>
      <c r="I14" s="282"/>
      <c r="J14" s="396"/>
      <c r="K14" s="282"/>
      <c r="L14" s="21"/>
    </row>
    <row r="15" spans="1:12" ht="15.75" customHeight="1">
      <c r="B15" s="402" t="s">
        <v>198</v>
      </c>
      <c r="C15" s="402"/>
      <c r="D15" s="712"/>
      <c r="E15" s="749"/>
      <c r="F15" s="749"/>
      <c r="G15" s="750"/>
      <c r="H15" s="396"/>
      <c r="I15" s="282"/>
      <c r="J15" s="396"/>
      <c r="K15" s="282"/>
      <c r="L15" s="21"/>
    </row>
    <row r="16" spans="1:12" ht="15.75" customHeight="1">
      <c r="B16" s="402"/>
      <c r="C16" s="402"/>
      <c r="D16" s="396"/>
      <c r="E16" s="282"/>
      <c r="F16" s="282"/>
      <c r="G16" s="396"/>
      <c r="H16" s="396"/>
      <c r="I16" s="282"/>
      <c r="J16" s="396"/>
      <c r="K16" s="282"/>
      <c r="L16" s="21"/>
    </row>
    <row r="17" spans="2:12" ht="15.75" customHeight="1">
      <c r="B17" s="402" t="s">
        <v>207</v>
      </c>
      <c r="C17" s="402"/>
      <c r="D17" s="712" t="s">
        <v>26</v>
      </c>
      <c r="E17" s="749"/>
      <c r="F17" s="749"/>
      <c r="G17" s="750"/>
      <c r="H17" s="396"/>
      <c r="I17" s="282"/>
      <c r="J17" s="396"/>
      <c r="K17" s="282"/>
      <c r="L17" s="21"/>
    </row>
    <row r="18" spans="2:12" ht="15.75" customHeight="1">
      <c r="B18" s="402"/>
      <c r="C18" s="402"/>
      <c r="D18" s="396"/>
      <c r="E18" s="282"/>
      <c r="F18" s="282"/>
      <c r="G18" s="396"/>
      <c r="H18" s="396"/>
      <c r="I18" s="282"/>
      <c r="J18" s="396"/>
      <c r="K18" s="282"/>
      <c r="L18" s="21"/>
    </row>
    <row r="19" spans="2:12" ht="15.75" customHeight="1">
      <c r="B19" s="402" t="s">
        <v>224</v>
      </c>
      <c r="C19" s="402"/>
      <c r="D19" s="405" t="s">
        <v>26</v>
      </c>
      <c r="E19" s="540" t="s">
        <v>1040</v>
      </c>
      <c r="F19" s="396"/>
      <c r="G19" s="396"/>
      <c r="H19" s="396"/>
      <c r="I19" s="282"/>
      <c r="J19" s="396"/>
      <c r="K19" s="282"/>
      <c r="L19" s="21"/>
    </row>
    <row r="20" spans="2:12" ht="15.75" customHeight="1">
      <c r="B20" s="396"/>
      <c r="C20" s="396"/>
      <c r="D20" s="396"/>
      <c r="E20" s="282"/>
      <c r="F20" s="282"/>
      <c r="G20" s="396"/>
      <c r="H20" s="282"/>
      <c r="I20" s="282"/>
      <c r="J20" s="396"/>
      <c r="K20" s="282"/>
      <c r="L20" s="21"/>
    </row>
    <row r="21" spans="2:12" ht="26.25" customHeight="1">
      <c r="B21" s="402" t="s">
        <v>234</v>
      </c>
      <c r="C21" s="402"/>
      <c r="D21" s="651"/>
      <c r="E21" s="396" t="str">
        <f>IF($D$19="Vyberte možnost:","",IF($D$19="VO - výzkumná organizace",IF($D$21="","    Nevyplněno",""),"  Není relevantní"))</f>
        <v/>
      </c>
      <c r="F21" s="413"/>
      <c r="G21" s="396"/>
      <c r="H21" s="282"/>
      <c r="I21" s="282"/>
      <c r="J21" s="396"/>
      <c r="K21" s="282"/>
      <c r="L21" s="21"/>
    </row>
    <row r="22" spans="2:12" ht="15.75" customHeight="1">
      <c r="B22" s="379"/>
      <c r="C22" s="379"/>
      <c r="D22" s="396"/>
      <c r="E22" s="282"/>
      <c r="F22" s="282"/>
      <c r="G22" s="396"/>
      <c r="H22" s="282"/>
      <c r="I22" s="282"/>
      <c r="J22" s="396"/>
      <c r="K22" s="282"/>
      <c r="L22" s="21"/>
    </row>
    <row r="23" spans="2:12" ht="15.75" customHeight="1">
      <c r="B23" s="402" t="s">
        <v>252</v>
      </c>
      <c r="C23" s="402"/>
      <c r="D23" s="463" t="s">
        <v>253</v>
      </c>
      <c r="E23" s="282"/>
      <c r="F23" s="282"/>
      <c r="G23" s="396"/>
      <c r="H23" s="282"/>
      <c r="I23" s="282"/>
      <c r="J23" s="396"/>
      <c r="K23" s="282"/>
      <c r="L23" s="21"/>
    </row>
    <row r="24" spans="2:12" ht="9" customHeight="1">
      <c r="B24" s="402"/>
      <c r="C24" s="402"/>
      <c r="D24" s="463"/>
      <c r="E24" s="282"/>
      <c r="F24" s="282"/>
      <c r="G24" s="537"/>
      <c r="H24" s="282"/>
      <c r="I24" s="282"/>
      <c r="J24" s="537"/>
      <c r="K24" s="282"/>
      <c r="L24" s="21"/>
    </row>
    <row r="25" spans="2:12" s="96" customFormat="1" ht="15.6" customHeight="1">
      <c r="B25" s="545"/>
      <c r="C25" s="546"/>
      <c r="D25" s="546"/>
      <c r="E25" s="546"/>
      <c r="F25" s="547"/>
      <c r="G25" s="548"/>
      <c r="H25" s="548"/>
      <c r="I25" s="548"/>
      <c r="J25" s="548"/>
      <c r="K25" s="548"/>
    </row>
    <row r="26" spans="2:12" ht="15.75" customHeight="1">
      <c r="B26" s="430" t="s">
        <v>750</v>
      </c>
      <c r="C26" s="468"/>
      <c r="D26" s="743"/>
      <c r="E26" s="744"/>
      <c r="F26" s="744"/>
      <c r="G26" s="744"/>
      <c r="H26" s="745"/>
      <c r="I26" s="329"/>
      <c r="J26" s="394"/>
      <c r="K26" s="329"/>
    </row>
    <row r="27" spans="2:12" ht="5.25" customHeight="1">
      <c r="B27" s="402"/>
      <c r="C27" s="402"/>
      <c r="D27" s="402"/>
      <c r="E27" s="402"/>
      <c r="F27" s="402"/>
      <c r="G27" s="402"/>
      <c r="H27" s="402"/>
      <c r="I27" s="402"/>
      <c r="J27" s="402"/>
      <c r="K27" s="402"/>
    </row>
    <row r="28" spans="2:12" s="57" customFormat="1" ht="10.9" customHeight="1">
      <c r="B28" s="742" t="s">
        <v>1187</v>
      </c>
      <c r="C28" s="742"/>
      <c r="D28" s="742"/>
      <c r="E28" s="282"/>
      <c r="F28" s="282"/>
      <c r="G28" s="396"/>
      <c r="H28" s="282"/>
      <c r="I28" s="282"/>
      <c r="J28" s="396"/>
      <c r="K28" s="282"/>
    </row>
    <row r="29" spans="2:12" s="57" customFormat="1" ht="27.6" customHeight="1">
      <c r="B29" s="742"/>
      <c r="C29" s="742"/>
      <c r="D29" s="742"/>
      <c r="E29" s="282"/>
      <c r="F29" s="282"/>
      <c r="G29" s="396"/>
      <c r="H29" s="282"/>
      <c r="I29" s="282"/>
      <c r="J29" s="396"/>
      <c r="K29" s="282"/>
    </row>
    <row r="30" spans="2:12" ht="15.75" customHeight="1">
      <c r="B30" s="407" t="s">
        <v>751</v>
      </c>
      <c r="C30" s="402"/>
      <c r="D30" s="403"/>
      <c r="E30" s="407" t="s">
        <v>752</v>
      </c>
      <c r="F30" s="402"/>
      <c r="G30" s="403"/>
      <c r="H30" s="407" t="s">
        <v>753</v>
      </c>
      <c r="I30" s="402"/>
      <c r="J30" s="403"/>
      <c r="K30" s="282"/>
    </row>
    <row r="31" spans="2:12" ht="15.75" customHeight="1">
      <c r="B31" s="402"/>
      <c r="C31" s="402"/>
      <c r="D31" s="396"/>
      <c r="E31" s="402"/>
      <c r="F31" s="402"/>
      <c r="G31" s="396"/>
      <c r="H31" s="402"/>
      <c r="I31" s="402"/>
      <c r="J31" s="396"/>
      <c r="K31" s="282"/>
    </row>
    <row r="32" spans="2:12" ht="15.75" customHeight="1">
      <c r="B32" s="402" t="s">
        <v>393</v>
      </c>
      <c r="C32" s="402"/>
      <c r="D32" s="403"/>
      <c r="E32" s="402" t="s">
        <v>393</v>
      </c>
      <c r="F32" s="402"/>
      <c r="G32" s="403"/>
      <c r="H32" s="402" t="s">
        <v>393</v>
      </c>
      <c r="I32" s="402"/>
      <c r="J32" s="403"/>
      <c r="K32" s="282"/>
    </row>
    <row r="33" spans="2:11" ht="15.75" customHeight="1">
      <c r="B33" s="402"/>
      <c r="C33" s="402"/>
      <c r="D33" s="396"/>
      <c r="E33" s="402"/>
      <c r="F33" s="402"/>
      <c r="G33" s="396"/>
      <c r="H33" s="402"/>
      <c r="I33" s="402"/>
      <c r="J33" s="396"/>
      <c r="K33" s="282"/>
    </row>
    <row r="34" spans="2:11" ht="15.75" customHeight="1">
      <c r="B34" s="402" t="s">
        <v>402</v>
      </c>
      <c r="C34" s="402"/>
      <c r="D34" s="403"/>
      <c r="E34" s="402" t="s">
        <v>402</v>
      </c>
      <c r="F34" s="402"/>
      <c r="G34" s="403"/>
      <c r="H34" s="402" t="s">
        <v>402</v>
      </c>
      <c r="I34" s="402"/>
      <c r="J34" s="403"/>
      <c r="K34" s="282"/>
    </row>
    <row r="35" spans="2:11" ht="15.75" customHeight="1">
      <c r="B35" s="402"/>
      <c r="C35" s="402"/>
      <c r="D35" s="396"/>
      <c r="E35" s="402"/>
      <c r="F35" s="402"/>
      <c r="G35" s="396"/>
      <c r="H35" s="402"/>
      <c r="I35" s="402"/>
      <c r="J35" s="396"/>
      <c r="K35" s="282"/>
    </row>
    <row r="36" spans="2:11" ht="15.6" customHeight="1">
      <c r="B36" s="402"/>
      <c r="C36" s="402"/>
      <c r="D36" s="396"/>
      <c r="E36" s="402"/>
      <c r="F36" s="402"/>
      <c r="G36" s="396"/>
      <c r="H36" s="402"/>
      <c r="I36" s="402"/>
      <c r="J36" s="396"/>
      <c r="K36" s="282"/>
    </row>
    <row r="37" spans="2:11" ht="15.75" customHeight="1">
      <c r="B37" s="407" t="s">
        <v>754</v>
      </c>
      <c r="C37" s="402"/>
      <c r="D37" s="403"/>
      <c r="E37" s="407" t="s">
        <v>755</v>
      </c>
      <c r="F37" s="402"/>
      <c r="G37" s="403"/>
      <c r="H37" s="407" t="s">
        <v>756</v>
      </c>
      <c r="I37" s="402"/>
      <c r="J37" s="403"/>
      <c r="K37" s="282"/>
    </row>
    <row r="38" spans="2:11" ht="15.75" customHeight="1">
      <c r="B38" s="402"/>
      <c r="C38" s="402"/>
      <c r="D38" s="396"/>
      <c r="E38" s="402"/>
      <c r="F38" s="402"/>
      <c r="G38" s="396"/>
      <c r="H38" s="402"/>
      <c r="I38" s="402"/>
      <c r="J38" s="396"/>
      <c r="K38" s="282"/>
    </row>
    <row r="39" spans="2:11" ht="15.75" customHeight="1">
      <c r="B39" s="402" t="s">
        <v>393</v>
      </c>
      <c r="C39" s="402"/>
      <c r="D39" s="403"/>
      <c r="E39" s="402" t="s">
        <v>393</v>
      </c>
      <c r="F39" s="402"/>
      <c r="G39" s="403"/>
      <c r="H39" s="402" t="s">
        <v>393</v>
      </c>
      <c r="I39" s="402"/>
      <c r="J39" s="403"/>
      <c r="K39" s="282"/>
    </row>
    <row r="40" spans="2:11" ht="15.75" customHeight="1">
      <c r="B40" s="402"/>
      <c r="C40" s="402"/>
      <c r="D40" s="396"/>
      <c r="E40" s="402"/>
      <c r="F40" s="402"/>
      <c r="G40" s="396"/>
      <c r="H40" s="402"/>
      <c r="I40" s="402"/>
      <c r="J40" s="396"/>
      <c r="K40" s="282"/>
    </row>
    <row r="41" spans="2:11" ht="15.75" customHeight="1">
      <c r="B41" s="402" t="s">
        <v>402</v>
      </c>
      <c r="C41" s="402"/>
      <c r="D41" s="403"/>
      <c r="E41" s="402" t="s">
        <v>402</v>
      </c>
      <c r="F41" s="402"/>
      <c r="G41" s="403"/>
      <c r="H41" s="402" t="s">
        <v>402</v>
      </c>
      <c r="I41" s="402"/>
      <c r="J41" s="403"/>
      <c r="K41" s="282"/>
    </row>
    <row r="42" spans="2:11" ht="9.6" customHeight="1">
      <c r="B42" s="402"/>
      <c r="C42" s="402"/>
      <c r="D42" s="396"/>
      <c r="E42" s="402"/>
      <c r="F42" s="402"/>
      <c r="G42" s="396"/>
      <c r="H42" s="402"/>
      <c r="I42" s="402"/>
      <c r="J42" s="396"/>
      <c r="K42" s="282"/>
    </row>
    <row r="43" spans="2:11" ht="15.75" customHeight="1">
      <c r="B43" s="466"/>
      <c r="C43" s="469"/>
      <c r="D43" s="392"/>
      <c r="E43" s="468"/>
      <c r="F43" s="469"/>
      <c r="G43" s="392"/>
      <c r="H43" s="468"/>
      <c r="I43" s="469"/>
      <c r="J43" s="392"/>
      <c r="K43" s="366"/>
    </row>
    <row r="44" spans="2:11" ht="15.6" customHeight="1">
      <c r="B44" s="430" t="s">
        <v>668</v>
      </c>
      <c r="C44" s="470"/>
      <c r="D44" s="565" t="str">
        <f>IF($D$19="VO - výzkumná organizace","U výzkumných organizací není relevatní","")</f>
        <v/>
      </c>
      <c r="E44" s="471"/>
      <c r="F44" s="471"/>
      <c r="G44" s="471"/>
      <c r="H44" s="471"/>
      <c r="I44" s="471"/>
      <c r="J44" s="471"/>
      <c r="K44" s="471"/>
    </row>
    <row r="45" spans="2:11" ht="5.25" customHeight="1">
      <c r="B45" s="435"/>
      <c r="C45" s="435"/>
      <c r="D45" s="435"/>
      <c r="E45" s="435"/>
      <c r="F45" s="435"/>
      <c r="G45" s="435"/>
      <c r="H45" s="435"/>
      <c r="I45" s="435"/>
      <c r="J45" s="435"/>
      <c r="K45" s="435"/>
    </row>
    <row r="46" spans="2:11" ht="15.75" customHeight="1">
      <c r="B46" s="737" t="s">
        <v>1169</v>
      </c>
      <c r="C46" s="737"/>
      <c r="D46" s="737"/>
      <c r="E46" s="435"/>
      <c r="F46" s="435"/>
      <c r="G46" s="435"/>
      <c r="H46" s="435"/>
      <c r="I46" s="435"/>
      <c r="J46" s="435"/>
      <c r="K46" s="435"/>
    </row>
    <row r="47" spans="2:11" ht="37.15" customHeight="1">
      <c r="B47" s="737"/>
      <c r="C47" s="737"/>
      <c r="D47" s="737"/>
      <c r="E47" s="435"/>
      <c r="F47" s="435"/>
      <c r="G47" s="435"/>
      <c r="H47" s="435"/>
      <c r="I47" s="435"/>
      <c r="J47" s="435"/>
      <c r="K47" s="435"/>
    </row>
    <row r="48" spans="2:11" ht="19.149999999999999" customHeight="1">
      <c r="B48" s="472" t="s">
        <v>690</v>
      </c>
      <c r="C48" s="473"/>
      <c r="D48" s="435"/>
      <c r="E48" s="435"/>
      <c r="F48" s="435"/>
      <c r="G48" s="435"/>
      <c r="H48" s="435"/>
      <c r="I48" s="435"/>
      <c r="J48" s="435"/>
      <c r="K48" s="435"/>
    </row>
    <row r="49" spans="2:11" ht="15.75" customHeight="1">
      <c r="B49" s="737" t="s">
        <v>1166</v>
      </c>
      <c r="C49" s="737"/>
      <c r="D49" s="737"/>
      <c r="E49" s="474"/>
      <c r="F49" s="474"/>
      <c r="G49" s="475"/>
      <c r="H49" s="474"/>
      <c r="I49" s="474"/>
      <c r="J49" s="475"/>
      <c r="K49" s="474"/>
    </row>
    <row r="50" spans="2:11" ht="38.450000000000003" customHeight="1">
      <c r="B50" s="737"/>
      <c r="C50" s="737"/>
      <c r="D50" s="737"/>
      <c r="E50" s="474"/>
      <c r="F50" s="474"/>
      <c r="G50" s="475"/>
      <c r="H50" s="474"/>
      <c r="I50" s="474"/>
      <c r="J50" s="475"/>
      <c r="K50" s="474"/>
    </row>
    <row r="51" spans="2:11" ht="15.75" customHeight="1">
      <c r="B51" s="407" t="s">
        <v>757</v>
      </c>
      <c r="C51" s="476"/>
      <c r="D51" s="403"/>
      <c r="E51" s="407" t="s">
        <v>758</v>
      </c>
      <c r="F51" s="477"/>
      <c r="G51" s="403"/>
      <c r="H51" s="407" t="s">
        <v>759</v>
      </c>
      <c r="I51" s="477"/>
      <c r="J51" s="403"/>
      <c r="K51" s="435"/>
    </row>
    <row r="52" spans="2:11" ht="15.75" customHeight="1">
      <c r="B52" s="478"/>
      <c r="C52" s="442"/>
      <c r="D52" s="435"/>
      <c r="E52" s="478"/>
      <c r="F52" s="442"/>
      <c r="G52" s="435"/>
      <c r="H52" s="478"/>
      <c r="I52" s="442"/>
      <c r="J52" s="435"/>
      <c r="K52" s="435"/>
    </row>
    <row r="53" spans="2:11" ht="15.75" customHeight="1">
      <c r="B53" s="407" t="s">
        <v>393</v>
      </c>
      <c r="C53" s="477"/>
      <c r="D53" s="403"/>
      <c r="E53" s="407" t="s">
        <v>393</v>
      </c>
      <c r="F53" s="477"/>
      <c r="G53" s="403"/>
      <c r="H53" s="407" t="s">
        <v>393</v>
      </c>
      <c r="I53" s="477"/>
      <c r="J53" s="403"/>
      <c r="K53" s="435"/>
    </row>
    <row r="54" spans="2:11" ht="15.75" customHeight="1">
      <c r="B54" s="478"/>
      <c r="C54" s="442"/>
      <c r="D54" s="435"/>
      <c r="E54" s="478"/>
      <c r="F54" s="442"/>
      <c r="G54" s="435"/>
      <c r="H54" s="478"/>
      <c r="I54" s="442"/>
      <c r="J54" s="435"/>
      <c r="K54" s="435"/>
    </row>
    <row r="55" spans="2:11" ht="15.75" customHeight="1">
      <c r="B55" s="407" t="s">
        <v>198</v>
      </c>
      <c r="C55" s="477"/>
      <c r="D55" s="403"/>
      <c r="E55" s="407" t="s">
        <v>198</v>
      </c>
      <c r="F55" s="477"/>
      <c r="G55" s="403"/>
      <c r="H55" s="407" t="s">
        <v>198</v>
      </c>
      <c r="I55" s="477"/>
      <c r="J55" s="403"/>
      <c r="K55" s="435"/>
    </row>
    <row r="56" spans="2:11" ht="15.75" customHeight="1">
      <c r="B56" s="478"/>
      <c r="C56" s="442"/>
      <c r="D56" s="435"/>
      <c r="E56" s="478"/>
      <c r="F56" s="442"/>
      <c r="G56" s="435"/>
      <c r="H56" s="478"/>
      <c r="I56" s="442"/>
      <c r="J56" s="435"/>
      <c r="K56" s="435"/>
    </row>
    <row r="57" spans="2:11" ht="15.75" customHeight="1">
      <c r="B57" s="402" t="s">
        <v>1050</v>
      </c>
      <c r="C57" s="477"/>
      <c r="D57" s="403"/>
      <c r="E57" s="402" t="s">
        <v>1050</v>
      </c>
      <c r="F57" s="480"/>
      <c r="G57" s="403"/>
      <c r="H57" s="402" t="s">
        <v>1050</v>
      </c>
      <c r="I57" s="480"/>
      <c r="J57" s="403"/>
      <c r="K57" s="435"/>
    </row>
    <row r="58" spans="2:11" ht="15.75" customHeight="1">
      <c r="B58" s="478"/>
      <c r="C58" s="442"/>
      <c r="D58" s="435"/>
      <c r="E58" s="478"/>
      <c r="F58" s="442"/>
      <c r="G58" s="435"/>
      <c r="H58" s="478"/>
      <c r="I58" s="442"/>
      <c r="J58" s="435"/>
      <c r="K58" s="435"/>
    </row>
    <row r="59" spans="2:11" ht="15.75" customHeight="1">
      <c r="B59" s="407" t="s">
        <v>707</v>
      </c>
      <c r="C59" s="477"/>
      <c r="D59" s="481"/>
      <c r="E59" s="407" t="s">
        <v>707</v>
      </c>
      <c r="F59" s="477"/>
      <c r="G59" s="482"/>
      <c r="H59" s="407" t="s">
        <v>707</v>
      </c>
      <c r="I59" s="477"/>
      <c r="J59" s="482"/>
      <c r="K59" s="435"/>
    </row>
    <row r="60" spans="2:11" ht="15.75" customHeight="1">
      <c r="B60" s="478"/>
      <c r="C60" s="442"/>
      <c r="D60" s="435"/>
      <c r="E60" s="478"/>
      <c r="F60" s="442"/>
      <c r="G60" s="435"/>
      <c r="H60" s="478"/>
      <c r="I60" s="442"/>
      <c r="J60" s="435"/>
      <c r="K60" s="435"/>
    </row>
    <row r="61" spans="2:11" ht="15.75" customHeight="1">
      <c r="B61" s="407" t="s">
        <v>708</v>
      </c>
      <c r="C61" s="477"/>
      <c r="D61" s="403"/>
      <c r="E61" s="407" t="s">
        <v>708</v>
      </c>
      <c r="F61" s="477"/>
      <c r="G61" s="403"/>
      <c r="H61" s="407" t="s">
        <v>708</v>
      </c>
      <c r="I61" s="477"/>
      <c r="J61" s="403"/>
      <c r="K61" s="435"/>
    </row>
    <row r="62" spans="2:11" ht="15.75" customHeight="1">
      <c r="B62" s="407"/>
      <c r="C62" s="407"/>
      <c r="D62" s="407"/>
      <c r="E62" s="407"/>
      <c r="F62" s="407"/>
      <c r="G62" s="407"/>
      <c r="H62" s="407"/>
      <c r="I62" s="407"/>
      <c r="J62" s="407"/>
      <c r="K62" s="407"/>
    </row>
    <row r="63" spans="2:11" ht="15.75" customHeight="1">
      <c r="B63" s="407"/>
      <c r="C63" s="407"/>
      <c r="D63" s="407"/>
      <c r="E63" s="407"/>
      <c r="F63" s="407"/>
      <c r="G63" s="407"/>
      <c r="H63" s="407"/>
      <c r="I63" s="407"/>
      <c r="J63" s="407"/>
      <c r="K63" s="407"/>
    </row>
    <row r="64" spans="2:11" ht="15.75" customHeight="1">
      <c r="B64" s="402" t="s">
        <v>788</v>
      </c>
      <c r="C64" s="476"/>
      <c r="D64" s="403"/>
      <c r="E64" s="402" t="s">
        <v>789</v>
      </c>
      <c r="F64" s="477"/>
      <c r="G64" s="403"/>
      <c r="H64" s="402" t="s">
        <v>790</v>
      </c>
      <c r="I64" s="477"/>
      <c r="J64" s="403"/>
      <c r="K64" s="435"/>
    </row>
    <row r="65" spans="2:17" ht="15.75" customHeight="1">
      <c r="B65" s="478"/>
      <c r="C65" s="442"/>
      <c r="D65" s="435"/>
      <c r="E65" s="478"/>
      <c r="F65" s="442"/>
      <c r="G65" s="435"/>
      <c r="H65" s="478"/>
      <c r="I65" s="442"/>
      <c r="J65" s="435"/>
      <c r="K65" s="435"/>
    </row>
    <row r="66" spans="2:17" ht="15.75" customHeight="1">
      <c r="B66" s="407" t="s">
        <v>393</v>
      </c>
      <c r="C66" s="477"/>
      <c r="D66" s="403"/>
      <c r="E66" s="407" t="s">
        <v>393</v>
      </c>
      <c r="F66" s="477"/>
      <c r="G66" s="403"/>
      <c r="H66" s="407" t="s">
        <v>393</v>
      </c>
      <c r="I66" s="477"/>
      <c r="J66" s="403"/>
      <c r="K66" s="435"/>
    </row>
    <row r="67" spans="2:17" ht="15.75" customHeight="1">
      <c r="B67" s="478"/>
      <c r="C67" s="442"/>
      <c r="D67" s="435"/>
      <c r="E67" s="478"/>
      <c r="F67" s="442"/>
      <c r="G67" s="435"/>
      <c r="H67" s="478"/>
      <c r="I67" s="442"/>
      <c r="J67" s="435"/>
      <c r="K67" s="435"/>
    </row>
    <row r="68" spans="2:17" ht="15.75" customHeight="1">
      <c r="B68" s="407" t="s">
        <v>198</v>
      </c>
      <c r="C68" s="477"/>
      <c r="D68" s="403"/>
      <c r="E68" s="407" t="s">
        <v>198</v>
      </c>
      <c r="F68" s="477"/>
      <c r="G68" s="403"/>
      <c r="H68" s="407" t="s">
        <v>198</v>
      </c>
      <c r="I68" s="477"/>
      <c r="J68" s="403"/>
      <c r="K68" s="435"/>
    </row>
    <row r="69" spans="2:17" ht="15.75" customHeight="1">
      <c r="B69" s="478"/>
      <c r="C69" s="442"/>
      <c r="D69" s="435"/>
      <c r="E69" s="478"/>
      <c r="F69" s="442"/>
      <c r="G69" s="435"/>
      <c r="H69" s="478"/>
      <c r="I69" s="442"/>
      <c r="J69" s="435"/>
      <c r="K69" s="435"/>
    </row>
    <row r="70" spans="2:17" ht="15.75" customHeight="1">
      <c r="B70" s="402" t="s">
        <v>1050</v>
      </c>
      <c r="C70" s="477"/>
      <c r="D70" s="403"/>
      <c r="E70" s="402" t="s">
        <v>1050</v>
      </c>
      <c r="F70" s="480"/>
      <c r="G70" s="403"/>
      <c r="H70" s="402" t="s">
        <v>1050</v>
      </c>
      <c r="I70" s="480"/>
      <c r="J70" s="403"/>
      <c r="K70" s="435"/>
    </row>
    <row r="71" spans="2:17" ht="15.75" customHeight="1">
      <c r="B71" s="478"/>
      <c r="C71" s="442"/>
      <c r="D71" s="435"/>
      <c r="E71" s="478"/>
      <c r="F71" s="442"/>
      <c r="G71" s="435"/>
      <c r="H71" s="478"/>
      <c r="I71" s="442"/>
      <c r="J71" s="435"/>
      <c r="K71" s="435"/>
    </row>
    <row r="72" spans="2:17" ht="15.75" customHeight="1">
      <c r="B72" s="407" t="s">
        <v>707</v>
      </c>
      <c r="C72" s="477"/>
      <c r="D72" s="481"/>
      <c r="E72" s="407" t="s">
        <v>707</v>
      </c>
      <c r="F72" s="477"/>
      <c r="G72" s="482"/>
      <c r="H72" s="407" t="s">
        <v>707</v>
      </c>
      <c r="I72" s="477"/>
      <c r="J72" s="482"/>
      <c r="K72" s="435"/>
    </row>
    <row r="73" spans="2:17" ht="15.75" customHeight="1">
      <c r="B73" s="478"/>
      <c r="C73" s="442"/>
      <c r="D73" s="435"/>
      <c r="E73" s="478"/>
      <c r="F73" s="442"/>
      <c r="G73" s="435"/>
      <c r="H73" s="478"/>
      <c r="I73" s="442"/>
      <c r="J73" s="435"/>
      <c r="K73" s="435"/>
    </row>
    <row r="74" spans="2:17" ht="15.75" customHeight="1">
      <c r="B74" s="407" t="s">
        <v>708</v>
      </c>
      <c r="C74" s="477"/>
      <c r="D74" s="403"/>
      <c r="E74" s="407" t="s">
        <v>708</v>
      </c>
      <c r="F74" s="477"/>
      <c r="G74" s="403"/>
      <c r="H74" s="407" t="s">
        <v>708</v>
      </c>
      <c r="I74" s="477"/>
      <c r="J74" s="403"/>
      <c r="K74" s="435"/>
    </row>
    <row r="75" spans="2:17" ht="9.6" customHeight="1">
      <c r="B75" s="407"/>
      <c r="C75" s="477"/>
      <c r="D75" s="484"/>
      <c r="E75" s="407"/>
      <c r="F75" s="477"/>
      <c r="G75" s="484"/>
      <c r="H75" s="407"/>
      <c r="I75" s="477"/>
      <c r="J75" s="484"/>
      <c r="K75" s="435"/>
    </row>
    <row r="76" spans="2:17" s="96" customFormat="1" ht="9.6" customHeight="1">
      <c r="B76" s="487"/>
      <c r="C76" s="487"/>
      <c r="D76" s="487"/>
      <c r="E76" s="487"/>
      <c r="F76" s="487"/>
      <c r="G76" s="487"/>
      <c r="H76" s="487"/>
      <c r="I76" s="487"/>
      <c r="J76" s="487"/>
      <c r="K76" s="487"/>
      <c r="L76" s="226"/>
      <c r="M76" s="226"/>
      <c r="N76" s="226"/>
      <c r="O76" s="226"/>
      <c r="P76" s="226"/>
      <c r="Q76" s="226"/>
    </row>
    <row r="77" spans="2:17" s="57" customFormat="1" ht="10.15" customHeight="1">
      <c r="B77" s="442"/>
      <c r="C77" s="442"/>
      <c r="D77" s="435"/>
      <c r="E77" s="435"/>
      <c r="F77" s="435"/>
      <c r="G77" s="435"/>
      <c r="H77" s="435"/>
      <c r="I77" s="435"/>
      <c r="J77" s="435"/>
      <c r="K77" s="435"/>
      <c r="L77" s="99"/>
      <c r="M77" s="99"/>
      <c r="N77" s="99"/>
      <c r="O77" s="99"/>
      <c r="P77" s="99"/>
      <c r="Q77" s="99"/>
    </row>
    <row r="78" spans="2:17" ht="19.149999999999999" customHeight="1">
      <c r="B78" s="472" t="s">
        <v>709</v>
      </c>
      <c r="C78" s="473"/>
      <c r="D78" s="435"/>
      <c r="E78" s="435"/>
      <c r="F78" s="435"/>
      <c r="G78" s="435"/>
      <c r="H78" s="435"/>
      <c r="I78" s="435"/>
      <c r="J78" s="435"/>
      <c r="K78" s="435"/>
      <c r="L78" s="7"/>
      <c r="M78" s="7"/>
      <c r="N78" s="7"/>
      <c r="O78" s="7"/>
      <c r="P78" s="7"/>
      <c r="Q78" s="7"/>
    </row>
    <row r="79" spans="2:17" ht="292.14999999999998" customHeight="1">
      <c r="B79" s="737" t="s">
        <v>1170</v>
      </c>
      <c r="C79" s="737"/>
      <c r="D79" s="737"/>
      <c r="E79" s="435"/>
      <c r="F79" s="435"/>
      <c r="G79" s="740"/>
      <c r="H79" s="741"/>
      <c r="I79" s="435"/>
      <c r="J79" s="486" t="str">
        <f>IF(D19="VO - výzkumná organizace","Není relevantní","Zapsáno znaků: "&amp;LEN(G79)&amp;" z max. 1000")</f>
        <v>Zapsáno znaků: 0 z max. 1000</v>
      </c>
      <c r="K79" s="435"/>
      <c r="L79" s="7"/>
      <c r="M79" s="7"/>
      <c r="N79" s="7"/>
      <c r="O79" s="7"/>
      <c r="P79" s="7"/>
      <c r="Q79" s="7"/>
    </row>
    <row r="80" spans="2:17" ht="15.75" customHeight="1">
      <c r="B80" s="442"/>
      <c r="C80" s="442"/>
      <c r="D80" s="435"/>
      <c r="E80" s="435"/>
      <c r="F80" s="435"/>
      <c r="G80" s="435"/>
      <c r="H80" s="435"/>
      <c r="I80" s="435"/>
      <c r="J80" s="435"/>
      <c r="K80" s="435"/>
      <c r="L80" s="7"/>
      <c r="M80" s="7"/>
      <c r="N80" s="7"/>
      <c r="O80" s="7"/>
      <c r="P80" s="7"/>
      <c r="Q80" s="7"/>
    </row>
    <row r="81" spans="2:17" s="96" customFormat="1" ht="9.6" customHeight="1">
      <c r="B81" s="487"/>
      <c r="C81" s="487"/>
      <c r="D81" s="487"/>
      <c r="E81" s="487"/>
      <c r="F81" s="487"/>
      <c r="G81" s="487"/>
      <c r="H81" s="487"/>
      <c r="I81" s="487"/>
      <c r="J81" s="487"/>
      <c r="K81" s="487"/>
      <c r="L81" s="226"/>
      <c r="M81" s="226"/>
      <c r="N81" s="226"/>
      <c r="O81" s="226"/>
      <c r="P81" s="226"/>
      <c r="Q81" s="226"/>
    </row>
    <row r="82" spans="2:17" ht="9.6" customHeight="1">
      <c r="B82" s="442"/>
      <c r="C82" s="442"/>
      <c r="D82" s="435"/>
      <c r="E82" s="435"/>
      <c r="F82" s="435"/>
      <c r="G82" s="435"/>
      <c r="H82" s="435"/>
      <c r="I82" s="435"/>
      <c r="J82" s="435"/>
      <c r="K82" s="435"/>
      <c r="L82" s="7"/>
      <c r="M82" s="7"/>
      <c r="N82" s="7"/>
      <c r="O82" s="7"/>
      <c r="P82" s="7"/>
      <c r="Q82" s="7"/>
    </row>
    <row r="83" spans="2:17" ht="19.149999999999999" customHeight="1">
      <c r="B83" s="472" t="s">
        <v>710</v>
      </c>
      <c r="C83" s="473"/>
      <c r="D83" s="435"/>
      <c r="E83" s="435"/>
      <c r="F83" s="435"/>
      <c r="G83" s="435"/>
      <c r="H83" s="435"/>
      <c r="I83" s="435"/>
      <c r="J83" s="435"/>
      <c r="K83" s="435"/>
      <c r="L83" s="7"/>
      <c r="M83" s="7"/>
      <c r="N83" s="7"/>
      <c r="O83" s="7"/>
      <c r="P83" s="7"/>
      <c r="Q83" s="7"/>
    </row>
    <row r="84" spans="2:17" ht="34.15" customHeight="1">
      <c r="B84" s="738" t="s">
        <v>760</v>
      </c>
      <c r="C84" s="738"/>
      <c r="D84" s="738"/>
      <c r="E84" s="474"/>
      <c r="F84" s="474"/>
      <c r="G84" s="475"/>
      <c r="H84" s="474"/>
      <c r="I84" s="474"/>
      <c r="J84" s="475"/>
      <c r="K84" s="474"/>
      <c r="L84" s="7"/>
      <c r="M84" s="7"/>
      <c r="N84" s="7"/>
      <c r="O84" s="7"/>
      <c r="P84" s="7"/>
      <c r="Q84" s="7"/>
    </row>
    <row r="85" spans="2:17" ht="15.75" customHeight="1">
      <c r="B85" s="402" t="s">
        <v>804</v>
      </c>
      <c r="C85" s="477"/>
      <c r="D85" s="403"/>
      <c r="E85" s="402" t="s">
        <v>805</v>
      </c>
      <c r="F85" s="477"/>
      <c r="G85" s="403"/>
      <c r="H85" s="402" t="s">
        <v>806</v>
      </c>
      <c r="I85" s="477"/>
      <c r="J85" s="403"/>
      <c r="K85" s="435"/>
      <c r="L85" s="7"/>
      <c r="M85" s="7"/>
      <c r="N85" s="7"/>
      <c r="O85" s="7"/>
      <c r="P85" s="7"/>
      <c r="Q85" s="7"/>
    </row>
    <row r="86" spans="2:17" ht="15.75" customHeight="1">
      <c r="B86" s="421"/>
      <c r="C86" s="442"/>
      <c r="D86" s="435"/>
      <c r="E86" s="421"/>
      <c r="F86" s="442"/>
      <c r="G86" s="435"/>
      <c r="H86" s="421"/>
      <c r="I86" s="442"/>
      <c r="J86" s="435"/>
      <c r="K86" s="435"/>
      <c r="L86" s="7"/>
      <c r="M86" s="7"/>
      <c r="N86" s="7"/>
      <c r="O86" s="7"/>
      <c r="P86" s="7"/>
      <c r="Q86" s="7"/>
    </row>
    <row r="87" spans="2:17" ht="15.75" customHeight="1">
      <c r="B87" s="402" t="s">
        <v>186</v>
      </c>
      <c r="C87" s="477"/>
      <c r="D87" s="403"/>
      <c r="E87" s="402" t="s">
        <v>186</v>
      </c>
      <c r="F87" s="477"/>
      <c r="G87" s="403"/>
      <c r="H87" s="402" t="s">
        <v>186</v>
      </c>
      <c r="I87" s="477"/>
      <c r="J87" s="403"/>
      <c r="K87" s="435"/>
      <c r="L87" s="7"/>
      <c r="M87" s="7"/>
      <c r="N87" s="7"/>
      <c r="O87" s="7"/>
      <c r="P87" s="7"/>
      <c r="Q87" s="7"/>
    </row>
    <row r="88" spans="2:17" ht="15.75" customHeight="1">
      <c r="B88" s="421"/>
      <c r="C88" s="442"/>
      <c r="D88" s="435"/>
      <c r="E88" s="421"/>
      <c r="F88" s="442"/>
      <c r="G88" s="435"/>
      <c r="H88" s="421"/>
      <c r="I88" s="442"/>
      <c r="J88" s="435"/>
      <c r="K88" s="435"/>
      <c r="L88" s="7"/>
      <c r="M88" s="7"/>
      <c r="N88" s="7"/>
      <c r="O88" s="7"/>
      <c r="P88" s="7"/>
      <c r="Q88" s="7"/>
    </row>
    <row r="89" spans="2:17" ht="15.75" customHeight="1">
      <c r="B89" s="402" t="s">
        <v>707</v>
      </c>
      <c r="C89" s="477"/>
      <c r="D89" s="481"/>
      <c r="E89" s="402" t="s">
        <v>707</v>
      </c>
      <c r="F89" s="477"/>
      <c r="G89" s="481"/>
      <c r="H89" s="402" t="s">
        <v>707</v>
      </c>
      <c r="I89" s="477"/>
      <c r="J89" s="481"/>
      <c r="K89" s="435"/>
      <c r="L89" s="7"/>
      <c r="M89" s="7"/>
      <c r="N89" s="7"/>
      <c r="O89" s="7"/>
      <c r="P89" s="7"/>
      <c r="Q89" s="7"/>
    </row>
    <row r="90" spans="2:17" s="57" customFormat="1" ht="15.75" customHeight="1">
      <c r="B90" s="359"/>
      <c r="C90" s="359"/>
      <c r="D90" s="359"/>
      <c r="E90" s="359"/>
      <c r="F90" s="359"/>
      <c r="G90" s="359"/>
      <c r="H90" s="359"/>
      <c r="I90" s="359"/>
      <c r="J90" s="359"/>
      <c r="K90" s="359"/>
    </row>
    <row r="91" spans="2:17" s="57" customFormat="1" ht="15.75" customHeight="1">
      <c r="B91" s="359"/>
      <c r="C91" s="359"/>
      <c r="D91" s="359"/>
      <c r="E91" s="359"/>
      <c r="F91" s="359"/>
      <c r="G91" s="359"/>
      <c r="H91" s="359"/>
      <c r="I91" s="359"/>
      <c r="J91" s="359"/>
      <c r="K91" s="359"/>
    </row>
    <row r="92" spans="2:17" s="57" customFormat="1" ht="15.75" customHeight="1">
      <c r="B92" s="402" t="s">
        <v>807</v>
      </c>
      <c r="C92" s="477"/>
      <c r="D92" s="403"/>
      <c r="E92" s="402" t="s">
        <v>808</v>
      </c>
      <c r="F92" s="477"/>
      <c r="G92" s="403"/>
      <c r="H92" s="402" t="s">
        <v>809</v>
      </c>
      <c r="I92" s="477"/>
      <c r="J92" s="403"/>
      <c r="K92" s="359"/>
    </row>
    <row r="93" spans="2:17" s="57" customFormat="1" ht="15.75" customHeight="1">
      <c r="B93" s="421"/>
      <c r="C93" s="442"/>
      <c r="D93" s="435"/>
      <c r="E93" s="421"/>
      <c r="F93" s="442"/>
      <c r="G93" s="435"/>
      <c r="H93" s="421"/>
      <c r="I93" s="442"/>
      <c r="J93" s="435"/>
      <c r="K93" s="359"/>
    </row>
    <row r="94" spans="2:17" s="57" customFormat="1" ht="15.75" customHeight="1">
      <c r="B94" s="402" t="s">
        <v>186</v>
      </c>
      <c r="C94" s="477"/>
      <c r="D94" s="403"/>
      <c r="E94" s="402" t="s">
        <v>186</v>
      </c>
      <c r="F94" s="477"/>
      <c r="G94" s="403"/>
      <c r="H94" s="402" t="s">
        <v>186</v>
      </c>
      <c r="I94" s="477"/>
      <c r="J94" s="403"/>
      <c r="K94" s="359"/>
    </row>
    <row r="95" spans="2:17" s="57" customFormat="1" ht="15.75" customHeight="1">
      <c r="B95" s="421"/>
      <c r="C95" s="442"/>
      <c r="D95" s="435"/>
      <c r="E95" s="421"/>
      <c r="F95" s="442"/>
      <c r="G95" s="435"/>
      <c r="H95" s="421"/>
      <c r="I95" s="442"/>
      <c r="J95" s="435"/>
      <c r="K95" s="359"/>
    </row>
    <row r="96" spans="2:17" s="57" customFormat="1" ht="15.75" customHeight="1">
      <c r="B96" s="402" t="s">
        <v>707</v>
      </c>
      <c r="C96" s="477"/>
      <c r="D96" s="481"/>
      <c r="E96" s="402" t="s">
        <v>707</v>
      </c>
      <c r="F96" s="477"/>
      <c r="G96" s="481"/>
      <c r="H96" s="402" t="s">
        <v>707</v>
      </c>
      <c r="I96" s="477"/>
      <c r="J96" s="481"/>
      <c r="K96" s="359"/>
    </row>
    <row r="97" spans="2:11" s="57" customFormat="1" ht="9.6" customHeight="1">
      <c r="B97" s="402"/>
      <c r="C97" s="402"/>
      <c r="D97" s="402"/>
      <c r="E97" s="402"/>
      <c r="F97" s="402"/>
      <c r="G97" s="402"/>
      <c r="H97" s="402"/>
      <c r="I97" s="402"/>
      <c r="J97" s="402"/>
      <c r="K97" s="402"/>
    </row>
    <row r="98" spans="2:11" s="57" customFormat="1" ht="15.75" customHeight="1">
      <c r="B98" s="390"/>
      <c r="C98" s="390"/>
      <c r="D98" s="390"/>
      <c r="E98" s="390"/>
      <c r="F98" s="390"/>
      <c r="G98" s="390"/>
      <c r="H98" s="390"/>
      <c r="I98" s="390"/>
      <c r="J98" s="390"/>
      <c r="K98" s="390"/>
    </row>
    <row r="99" spans="2:11" s="57" customFormat="1" ht="15.6" customHeight="1">
      <c r="B99" s="390"/>
      <c r="C99" s="390"/>
      <c r="D99" s="390"/>
      <c r="E99" s="390"/>
      <c r="F99" s="390"/>
      <c r="G99" s="390"/>
      <c r="H99" s="390"/>
      <c r="I99" s="390"/>
      <c r="J99" s="390"/>
      <c r="K99" s="390"/>
    </row>
    <row r="100" spans="2:11" s="57" customFormat="1" ht="15.75" customHeight="1">
      <c r="B100" s="739" t="s">
        <v>1196</v>
      </c>
      <c r="C100" s="739"/>
      <c r="D100" s="739"/>
      <c r="E100" s="739"/>
      <c r="F100" s="739"/>
      <c r="G100" s="739"/>
      <c r="H100" s="739"/>
      <c r="I100" s="739"/>
      <c r="J100" s="739"/>
      <c r="K100" s="739"/>
    </row>
    <row r="101" spans="2:11" s="57" customFormat="1" ht="15.6" customHeight="1">
      <c r="B101" s="390"/>
      <c r="C101" s="390"/>
      <c r="D101" s="390"/>
      <c r="E101" s="390"/>
      <c r="F101" s="390"/>
      <c r="G101" s="390"/>
      <c r="H101" s="390"/>
      <c r="I101" s="390"/>
      <c r="J101" s="390"/>
      <c r="K101" s="390"/>
    </row>
    <row r="102" spans="2:11" ht="42" customHeight="1">
      <c r="B102" s="92"/>
      <c r="C102" s="92"/>
      <c r="D102" s="92"/>
      <c r="E102" s="92"/>
      <c r="F102" s="92"/>
      <c r="G102" s="92"/>
      <c r="H102" s="92"/>
      <c r="I102" s="92"/>
      <c r="J102" s="92"/>
      <c r="K102" s="92"/>
    </row>
    <row r="103" spans="2:11" ht="15.75" customHeight="1"/>
    <row r="104" spans="2:11" ht="15.75" customHeight="1"/>
    <row r="105" spans="2:11" ht="15.75" customHeight="1">
      <c r="J105" s="736" t="s">
        <v>782</v>
      </c>
      <c r="K105" s="736"/>
    </row>
    <row r="106" spans="2:11" ht="15.75" customHeight="1"/>
    <row r="107" spans="2:11" ht="15.75" customHeight="1"/>
    <row r="108" spans="2:11" ht="15.75" customHeight="1"/>
    <row r="109" spans="2:11" ht="15.75" customHeight="1"/>
    <row r="110" spans="2:11" ht="15.75" customHeight="1"/>
    <row r="111" spans="2:11" ht="15.75" customHeight="1"/>
    <row r="112" spans="2: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29.2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c r="A149" s="7"/>
      <c r="B149" s="7"/>
      <c r="C149" s="7"/>
      <c r="D149" s="7"/>
      <c r="E149" s="7"/>
    </row>
    <row r="150" spans="1:5" ht="15.75" customHeight="1">
      <c r="A150" s="7"/>
      <c r="B150" s="7"/>
      <c r="C150" s="7"/>
      <c r="D150" s="7"/>
      <c r="E150" s="7"/>
    </row>
    <row r="151" spans="1:5" ht="15.75" customHeight="1">
      <c r="A151" s="7"/>
      <c r="B151" s="7"/>
      <c r="C151" s="7"/>
      <c r="D151" s="7"/>
      <c r="E151" s="7"/>
    </row>
    <row r="152" spans="1:5" ht="15.75" customHeight="1">
      <c r="A152" s="7"/>
      <c r="B152" s="7"/>
      <c r="C152" s="7"/>
      <c r="D152" s="7"/>
      <c r="E152" s="7"/>
    </row>
    <row r="153" spans="1:5" ht="15.75" customHeight="1">
      <c r="A153" s="7"/>
      <c r="B153" s="7"/>
      <c r="C153" s="7"/>
      <c r="D153" s="7"/>
      <c r="E153" s="7"/>
    </row>
    <row r="154" spans="1:5" ht="15.75" customHeight="1">
      <c r="A154" s="7"/>
      <c r="B154" s="7"/>
      <c r="C154" s="7"/>
      <c r="D154" s="7"/>
      <c r="E154" s="7"/>
    </row>
    <row r="155" spans="1:5" ht="15.75" customHeight="1">
      <c r="A155" s="7"/>
      <c r="B155" s="7"/>
      <c r="C155" s="7"/>
      <c r="D155" s="7"/>
      <c r="E155" s="7"/>
    </row>
    <row r="156" spans="1:5" ht="15.75" customHeight="1">
      <c r="A156" s="7"/>
      <c r="B156" s="7"/>
      <c r="C156" s="7"/>
      <c r="D156" s="7"/>
      <c r="E156" s="7"/>
    </row>
    <row r="157" spans="1:5" ht="15.75" customHeight="1">
      <c r="A157" s="7"/>
      <c r="B157" s="7"/>
      <c r="C157" s="7"/>
      <c r="D157" s="7"/>
      <c r="E157" s="7"/>
    </row>
    <row r="158" spans="1:5" ht="15.75" customHeight="1">
      <c r="A158" s="7"/>
      <c r="B158" s="7"/>
      <c r="C158" s="7"/>
      <c r="D158" s="7"/>
      <c r="E158" s="7"/>
    </row>
    <row r="159" spans="1:5" ht="15.75" customHeight="1">
      <c r="A159" s="7"/>
      <c r="B159" s="7"/>
      <c r="C159" s="7"/>
      <c r="D159" s="7"/>
      <c r="E159" s="7"/>
    </row>
    <row r="160" spans="1:5" ht="15.75" customHeight="1">
      <c r="A160" s="7"/>
      <c r="B160" s="7"/>
      <c r="C160" s="7"/>
      <c r="D160" s="7"/>
      <c r="E160" s="7"/>
    </row>
    <row r="161" spans="1:5" ht="15.75" customHeight="1">
      <c r="A161" s="7"/>
      <c r="B161" s="7"/>
      <c r="C161" s="7"/>
      <c r="D161" s="7"/>
      <c r="E161" s="7"/>
    </row>
    <row r="162" spans="1:5" ht="15.75" customHeight="1">
      <c r="A162" s="7"/>
      <c r="B162" s="7"/>
      <c r="C162" s="7"/>
      <c r="D162" s="7"/>
      <c r="E162" s="7"/>
    </row>
    <row r="163" spans="1:5" ht="15.75" customHeight="1">
      <c r="A163" s="7"/>
      <c r="B163" s="7"/>
      <c r="C163" s="7"/>
      <c r="D163" s="7"/>
      <c r="E163" s="7"/>
    </row>
    <row r="164" spans="1:5" ht="15.75" customHeight="1">
      <c r="A164" s="7"/>
      <c r="B164" s="7"/>
      <c r="C164" s="7"/>
      <c r="D164" s="7"/>
      <c r="E164" s="7"/>
    </row>
    <row r="165" spans="1:5" ht="15.75" customHeight="1">
      <c r="A165" s="7"/>
      <c r="B165" s="7"/>
      <c r="C165" s="7"/>
      <c r="D165" s="7"/>
      <c r="E165" s="7"/>
    </row>
    <row r="166" spans="1:5" ht="15.75" customHeight="1">
      <c r="A166" s="7"/>
      <c r="B166" s="7"/>
      <c r="C166" s="7"/>
      <c r="D166" s="7"/>
      <c r="E166" s="7"/>
    </row>
    <row r="167" spans="1:5" ht="15.75" customHeight="1">
      <c r="A167" s="7"/>
      <c r="B167" s="7"/>
      <c r="C167" s="7"/>
      <c r="D167" s="7"/>
      <c r="E167" s="7"/>
    </row>
    <row r="168" spans="1:5" ht="15.75" customHeight="1">
      <c r="A168" s="7"/>
      <c r="B168" s="7"/>
      <c r="C168" s="7"/>
      <c r="D168" s="7"/>
      <c r="E168" s="7"/>
    </row>
    <row r="169" spans="1:5" ht="15.75" customHeight="1">
      <c r="A169" s="7"/>
      <c r="B169" s="7"/>
      <c r="C169" s="7"/>
      <c r="D169" s="7"/>
      <c r="E169" s="7"/>
    </row>
    <row r="170" spans="1:5" ht="15.75" customHeight="1">
      <c r="A170" s="7"/>
      <c r="B170" s="7"/>
      <c r="C170" s="7"/>
      <c r="D170" s="7"/>
      <c r="E170" s="7"/>
    </row>
    <row r="171" spans="1:5" ht="15.75" customHeight="1">
      <c r="A171" s="7"/>
      <c r="B171" s="7"/>
      <c r="C171" s="7"/>
      <c r="D171" s="7"/>
      <c r="E171" s="7"/>
    </row>
    <row r="172" spans="1:5" ht="15.75" customHeight="1">
      <c r="A172" s="7"/>
      <c r="B172" s="7"/>
      <c r="C172" s="7"/>
      <c r="D172" s="7"/>
      <c r="E172" s="7"/>
    </row>
    <row r="173" spans="1:5" ht="15.75" customHeight="1">
      <c r="A173" s="7"/>
      <c r="B173" s="7"/>
      <c r="C173" s="7"/>
      <c r="D173" s="7"/>
      <c r="E173" s="7"/>
    </row>
    <row r="174" spans="1:5" ht="15.75" customHeight="1">
      <c r="A174" s="7"/>
      <c r="B174" s="7"/>
      <c r="C174" s="7"/>
      <c r="D174" s="7"/>
      <c r="E174" s="7"/>
    </row>
    <row r="175" spans="1:5" ht="15.75" customHeight="1">
      <c r="A175" s="7"/>
      <c r="B175" s="7"/>
      <c r="C175" s="7"/>
      <c r="D175" s="7"/>
      <c r="E175" s="7"/>
    </row>
    <row r="176" spans="1:5" ht="15.75" customHeight="1">
      <c r="A176" s="7"/>
      <c r="B176" s="7"/>
      <c r="C176" s="7"/>
      <c r="D176" s="7"/>
      <c r="E176" s="7"/>
    </row>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sheetData>
  <sheetProtection algorithmName="SHA-512" hashValue="RUiwS3igNRLokKCwm+3r+07PoKISlndchTmimbzHbME+kTzeY2Yf+sjJ0dSwyd5L64FXIZpL+7UJD0HBuVzqIg==" saltValue="MYT2OMrpGu0QPii4dGhI7g==" spinCount="100000" sheet="1" selectLockedCells="1"/>
  <mergeCells count="13">
    <mergeCell ref="B3:G3"/>
    <mergeCell ref="D15:G15"/>
    <mergeCell ref="D17:G17"/>
    <mergeCell ref="B6:K6"/>
    <mergeCell ref="J105:K105"/>
    <mergeCell ref="B84:D84"/>
    <mergeCell ref="B100:K100"/>
    <mergeCell ref="D26:H26"/>
    <mergeCell ref="B28:D29"/>
    <mergeCell ref="B46:D47"/>
    <mergeCell ref="B49:D50"/>
    <mergeCell ref="B79:D79"/>
    <mergeCell ref="G79:H79"/>
  </mergeCells>
  <conditionalFormatting sqref="E21">
    <cfRule type="containsText" dxfId="69" priority="8" operator="containsText" text="Nevyplněno">
      <formula>NOT(ISERROR(SEARCH("Nevyplněno",E21)))</formula>
    </cfRule>
  </conditionalFormatting>
  <conditionalFormatting sqref="D21">
    <cfRule type="expression" dxfId="68" priority="7">
      <formula>$D$19&lt;&gt;"VO - výzkumná organizace"</formula>
    </cfRule>
  </conditionalFormatting>
  <conditionalFormatting sqref="D51 D53 D55 D57 D59 D61 D64 D66 D68 D70 D72 D74 G74 G72 G70 G68 G66 G64 G61 G59 G57 G55 G53 G51 J51 J53 J55 J57 J59 J61 J64 J66 J68 J70 J72 J74 G79:H79 D85 D87 D89 D92 D94 D96 G96 G94 G92 G89 G87 G85 J85 J87 J89 J92 J94 J96">
    <cfRule type="expression" dxfId="67" priority="1">
      <formula>$D$19="VO - výzkumná organizace"</formula>
    </cfRule>
  </conditionalFormatting>
  <dataValidations count="10">
    <dataValidation type="textLength" operator="equal" allowBlank="1" showInputMessage="1" showErrorMessage="1" errorTitle="Neplatný formát IČ" error="Identifikační číslo musí být osmičíselné. Před pokračováním prosím opravte." prompt="Vložte IČ organizace o délce 8 čísel." sqref="D11" xr:uid="{EAEDD0FA-98BA-4375-9D77-396CBBEAA17E}">
      <formula1>8</formula1>
    </dataValidation>
    <dataValidation allowBlank="1" showInputMessage="1" showErrorMessage="1" prompt="Vložte obchodní jméno Vaší organizace." sqref="D15" xr:uid="{DF4A9E58-6664-478D-8672-121039BE5AE2}"/>
    <dataValidation allowBlank="1" showInputMessage="1" showErrorMessage="1" prompt="Vložte DIČ / VAT-ID Vaší organizace." sqref="D13" xr:uid="{54308E75-B734-4A92-9B83-9901FD5F4FC6}"/>
    <dataValidation allowBlank="1" showInputMessage="1" showErrorMessage="1" prompt="Pokud nemáte žádný komentář, pole nevyplňujte." sqref="G61:G63 J61:J63 D61:D63 G74:G75 J74:J75 D74:D75" xr:uid="{74F1BE1C-2D19-4899-9F40-B307469E9A5D}"/>
    <dataValidation type="textLength" operator="equal" allowBlank="1" showInputMessage="1" showErrorMessage="1" errorTitle="Neplatný formát IČ." error="Identifikační číslo musí být osmičíselné. Před pokračováním prosím opravte." prompt="Zadejte osmimístné IČ." sqref="G87 G94" xr:uid="{9621353E-FEB4-4C90-B179-0BAAC13F1478}">
      <formula1>8</formula1>
    </dataValidation>
    <dataValidation type="textLength" operator="equal" allowBlank="1" showInputMessage="1" showErrorMessage="1" errorTitle="Neplatný formát IČ" error="Identifikační číslo musí být osmičíselné. Před pokračováním prosím opravte." prompt="Zadejte osmimístné IČ." sqref="J87 J94 D87 D94" xr:uid="{888C16B1-C1FD-41B1-A4D6-C31045C0EDE8}">
      <formula1>8</formula1>
    </dataValidation>
    <dataValidation type="textLength" operator="lessThanOrEqual" allowBlank="1" showInputMessage="1" showErrorMessage="1" errorTitle="Překročení počtu znaků" error="Překročili jste maximální délku textu. Pro pokračování je potřeba text zkrátit." promptTitle="Pokyny" prompt="Vyplňte popis beneficientů o maximální délce 1000 znaků." sqref="G79:H79" xr:uid="{B9077E4C-B892-4A53-9D67-CFE8C2D441BC}">
      <formula1>1000</formula1>
    </dataValidation>
    <dataValidation allowBlank="1" showInputMessage="1" showErrorMessage="1" prompt="Vložte rodné číslo fyzické osoby (ve formátu xxxxxx/xxxx) nebo osmimístné IČ právnické osoby." sqref="D57 G57 J57 D70 G70 J70" xr:uid="{AE71064C-3CC0-4C3F-ADCE-DCF6562F6EEE}"/>
    <dataValidation type="decimal" allowBlank="1" showInputMessage="1" showErrorMessage="1" errorTitle="Neplatná hodnota" error="Výše procentuálního podílu se musí pohybovat v rozmezí od 0 do 100 %. U desetinných čísel používejte oddělení čárkou (např. 50,5)." sqref="D59 G59 J59 J72 G72 D72 D89 G89 J89 J96 G96 D96" xr:uid="{2E2681E4-49C8-491C-8D15-8E5A2D8FAF98}">
      <formula1>0</formula1>
      <formula2>1</formula2>
    </dataValidation>
    <dataValidation allowBlank="1" errorTitle="Neplatná hodnota" error="Vyberte prosím některou z možností rozevíracího seznamu." sqref="J44" xr:uid="{C9E7E052-032F-4D86-8166-30BC185D6DCD}"/>
  </dataValidations>
  <hyperlinks>
    <hyperlink ref="E19" r:id="rId1" display="Nařízení  Evropské komise" xr:uid="{880E8FBB-5546-4F7B-9C03-AF1E97764BEC}"/>
  </hyperlinks>
  <pageMargins left="0.7" right="0.7" top="0.78740157499999996" bottom="0.78740157499999996" header="0" footer="0"/>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6" id="{E91FC15D-4BFC-474D-8802-87ECC74E26AF}">
            <xm:f>'Identifikační údaje projektu'!$D$23&lt;=2</xm:f>
            <x14:dxf>
              <fill>
                <patternFill>
                  <bgColor theme="0" tint="-0.14996795556505021"/>
                </patternFill>
              </fill>
              <border>
                <left style="thin">
                  <color auto="1"/>
                </left>
                <right style="thin">
                  <color auto="1"/>
                </right>
                <top style="thin">
                  <color auto="1"/>
                </top>
                <bottom style="thin">
                  <color auto="1"/>
                </bottom>
                <vertical/>
                <horizontal/>
              </border>
            </x14:dxf>
          </x14:cfRule>
          <xm:sqref>D11 D13 D15:G15 D17:G17 D19 D30 D32 D34 D37 D39 D41 G30 G32 G34 G37 G39 G41 J30 J32 J34 J37 J39 J41 D51 D53 D55 D57 D59 D61 G51 G53 G55 G57 G59 G61 J51 J53 J55 J57 J59 J61 J64 J66 J68 J70 J72 J74 G74 G72 G70 G68 G66 G64 D64 D66 D68 D70 D72 D74 D85 D87 D89 G85 G87 G89 G79:H79 J85 J87 J89 J92 J94 J96 G92 G94 G96 D92 D94 D96</xm:sqref>
        </x14:conditionalFormatting>
        <x14:conditionalFormatting xmlns:xm="http://schemas.microsoft.com/office/excel/2006/main">
          <x14:cfRule type="expression" priority="5" id="{F86B01EE-D7A9-4356-B087-10A09B49D3CB}">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D11 D13 D15:G15 D17:G17 D19 D21 D30 D32 D34 G30 G32 G34 J30 J32 J34 J37 J39 J41 G41 G39 G37 D37 D39 D41 D51 D53 D55 D57 D59 D61 D64 D66 D68 D70 D72 D74 G51 G53 G55 G57 G59 G61 G64 G66 G68 G70 G72 G74 J51 J53 J55 J57 J59 J61 J64 J66 J68 J70 J72 J74 G79:H79 D85 D87 D89 G85 G87 G89 J85 J87 J89 D92 D94 D96 G92 G94 G96 J92 J94 J96</xm:sqref>
        </x14:conditionalFormatting>
      </x14:conditionalFormattings>
    </ext>
    <ext xmlns:x14="http://schemas.microsoft.com/office/spreadsheetml/2009/9/main" uri="{CCE6A557-97BC-4b89-ADB6-D9C93CAAB3DF}">
      <x14:dataValidations xmlns:xm="http://schemas.microsoft.com/office/excel/2006/main" count="4">
        <x14:dataValidation type="list" allowBlank="1" xr:uid="{B15BF8CE-B862-42BA-A6D8-86D7A97CFDFA}">
          <x14:formula1>
            <xm:f>číselníky!$K$3:$K$6</xm:f>
          </x14:formula1>
          <xm:sqref>E19</xm:sqref>
        </x14:dataValidation>
        <x14:dataValidation type="list" allowBlank="1" showInputMessage="1" xr:uid="{41553527-8632-4D84-AF11-D19AC7DC03E5}">
          <x14:formula1>
            <xm:f>číselníky!$L$3:$L$6</xm:f>
          </x14:formula1>
          <xm:sqref>D21</xm:sqref>
        </x14:dataValidation>
        <x14:dataValidation type="list" allowBlank="1" showInputMessage="1" showErrorMessage="1" errorTitle="Neplatná hodnota" error="Vyberte prosím některou z možností rozevíracího seznamu." prompt="Definice malého, středního a velkého podniku se řídí dle Přílohy 1 Nařízení Evropské komise (viz odkaz vpravo)." xr:uid="{48E25348-D277-4F2A-9363-B42C7AB01FE5}">
          <x14:formula1>
            <xm:f>číselníky!$K$2:$K$6</xm:f>
          </x14:formula1>
          <xm:sqref>D19</xm:sqref>
        </x14:dataValidation>
        <x14:dataValidation type="list" allowBlank="1" showErrorMessage="1" errorTitle="Neplatná hodnota" error="Vyberte prosím některou z možností rozevíracího seznamu." xr:uid="{C5EA078C-813E-4832-8EDC-01E0CBA95744}">
          <x14:formula1>
            <xm:f>číselníky!$O$2:$O$8</xm:f>
          </x14:formula1>
          <xm:sqref>D17:G17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rgb="FFF8F8F8"/>
    <outlinePr summaryBelow="0" summaryRight="0"/>
    <pageSetUpPr fitToPage="1"/>
  </sheetPr>
  <dimension ref="A1:AA997"/>
  <sheetViews>
    <sheetView showGridLines="0" showRowColHeaders="0" zoomScaleNormal="100" workbookViewId="0"/>
  </sheetViews>
  <sheetFormatPr defaultColWidth="14.42578125" defaultRowHeight="15" customHeight="1"/>
  <cols>
    <col min="1" max="1" width="5.5703125" style="98" customWidth="1"/>
    <col min="2" max="2" width="40.5703125" customWidth="1"/>
    <col min="3" max="3" width="3" style="98" customWidth="1"/>
    <col min="4" max="4" width="46.85546875" customWidth="1"/>
    <col min="5" max="5" width="2.28515625" style="98" customWidth="1"/>
    <col min="6" max="6" width="14.42578125" customWidth="1"/>
    <col min="7" max="7" width="1.85546875" style="57" customWidth="1"/>
    <col min="8" max="8" width="40.5703125" customWidth="1"/>
    <col min="9" max="9" width="2.7109375" style="98" customWidth="1"/>
    <col min="10" max="10" width="44.7109375" customWidth="1"/>
    <col min="11" max="11" width="2.140625" style="98" customWidth="1"/>
    <col min="12" max="13" width="14.42578125" customWidth="1"/>
  </cols>
  <sheetData>
    <row r="1" spans="1:27" s="98" customFormat="1" ht="15" customHeight="1">
      <c r="A1" s="262"/>
      <c r="G1" s="57"/>
    </row>
    <row r="2" spans="1:27" s="98" customFormat="1" ht="21.6" customHeight="1">
      <c r="B2" s="381"/>
      <c r="C2" s="381"/>
      <c r="D2" s="381"/>
      <c r="E2" s="381"/>
      <c r="F2" s="381"/>
      <c r="G2" s="390"/>
      <c r="H2" s="381"/>
      <c r="I2" s="381"/>
      <c r="J2" s="381"/>
      <c r="K2" s="381"/>
      <c r="L2" s="381"/>
    </row>
    <row r="3" spans="1:27" s="98" customFormat="1" ht="18" customHeight="1">
      <c r="B3" s="693" t="s">
        <v>1020</v>
      </c>
      <c r="C3" s="693"/>
      <c r="D3" s="693"/>
      <c r="E3" s="693"/>
      <c r="F3" s="693"/>
      <c r="G3" s="693"/>
      <c r="H3" s="693"/>
      <c r="I3" s="693"/>
      <c r="J3" s="693"/>
      <c r="K3" s="499"/>
      <c r="L3" s="381"/>
    </row>
    <row r="4" spans="1:27" ht="15.75" customHeight="1">
      <c r="B4" s="391"/>
      <c r="C4" s="391"/>
      <c r="D4" s="392"/>
      <c r="E4" s="392"/>
      <c r="F4" s="328"/>
      <c r="G4" s="393"/>
      <c r="H4" s="329"/>
      <c r="I4" s="329"/>
      <c r="J4" s="394"/>
      <c r="K4" s="394"/>
      <c r="L4" s="329"/>
      <c r="M4" s="21"/>
    </row>
    <row r="5" spans="1:27" ht="15.75" customHeight="1">
      <c r="B5" s="395"/>
      <c r="C5" s="395"/>
      <c r="D5" s="392"/>
      <c r="E5" s="392"/>
      <c r="F5" s="328"/>
      <c r="G5" s="393"/>
      <c r="H5" s="329"/>
      <c r="I5" s="329"/>
      <c r="J5" s="394"/>
      <c r="K5" s="394"/>
      <c r="L5" s="329"/>
      <c r="M5" s="21"/>
    </row>
    <row r="6" spans="1:27" ht="24.6" customHeight="1">
      <c r="B6" s="695" t="s">
        <v>1030</v>
      </c>
      <c r="C6" s="696"/>
      <c r="D6" s="696"/>
      <c r="E6" s="696"/>
      <c r="F6" s="696"/>
      <c r="G6" s="696"/>
      <c r="H6" s="696"/>
      <c r="I6" s="696"/>
      <c r="J6" s="696"/>
      <c r="K6" s="696"/>
      <c r="L6" s="696"/>
      <c r="M6" s="21"/>
    </row>
    <row r="7" spans="1:27" s="96" customFormat="1" ht="9.6" customHeight="1">
      <c r="B7" s="521"/>
      <c r="C7" s="521"/>
      <c r="D7" s="522"/>
      <c r="E7" s="522"/>
      <c r="F7" s="522"/>
      <c r="G7" s="522"/>
      <c r="H7" s="522"/>
      <c r="I7" s="522"/>
      <c r="J7" s="522"/>
      <c r="K7" s="522"/>
      <c r="L7" s="522"/>
      <c r="M7" s="523"/>
    </row>
    <row r="8" spans="1:27" ht="15.75" customHeight="1">
      <c r="B8" s="754" t="s">
        <v>711</v>
      </c>
      <c r="C8" s="754"/>
      <c r="D8" s="754"/>
      <c r="E8" s="754"/>
      <c r="F8" s="754"/>
      <c r="G8" s="754"/>
      <c r="H8" s="754"/>
      <c r="I8" s="524"/>
      <c r="J8" s="525"/>
      <c r="K8" s="525"/>
      <c r="L8" s="525"/>
      <c r="M8" s="24"/>
      <c r="N8" s="20"/>
      <c r="O8" s="20"/>
      <c r="P8" s="20"/>
      <c r="Q8" s="20"/>
      <c r="R8" s="20"/>
      <c r="S8" s="20"/>
      <c r="T8" s="20"/>
      <c r="U8" s="20"/>
      <c r="V8" s="20"/>
      <c r="W8" s="20"/>
      <c r="X8" s="20"/>
      <c r="Y8" s="20"/>
      <c r="Z8" s="20"/>
      <c r="AA8" s="20"/>
    </row>
    <row r="9" spans="1:27" s="57" customFormat="1" ht="36" customHeight="1">
      <c r="B9" s="758" t="s">
        <v>1181</v>
      </c>
      <c r="C9" s="758"/>
      <c r="D9" s="758"/>
      <c r="E9" s="758"/>
      <c r="F9" s="758"/>
      <c r="G9" s="758"/>
      <c r="H9" s="758"/>
      <c r="I9" s="758"/>
      <c r="J9" s="758"/>
      <c r="K9" s="388"/>
      <c r="L9" s="388"/>
      <c r="M9" s="101"/>
    </row>
    <row r="10" spans="1:27" s="57" customFormat="1" ht="13.5" customHeight="1">
      <c r="B10" s="281"/>
      <c r="C10" s="281"/>
      <c r="D10" s="281"/>
      <c r="E10" s="281"/>
      <c r="F10" s="281"/>
      <c r="G10" s="281"/>
      <c r="H10" s="281"/>
      <c r="I10" s="281"/>
      <c r="J10" s="281"/>
      <c r="K10" s="281"/>
      <c r="L10" s="281"/>
      <c r="M10" s="101"/>
    </row>
    <row r="11" spans="1:27" ht="15.75" customHeight="1">
      <c r="B11" s="397" t="s">
        <v>712</v>
      </c>
      <c r="C11" s="398"/>
      <c r="D11" s="399"/>
      <c r="E11" s="399"/>
      <c r="F11" s="281"/>
      <c r="G11" s="281"/>
      <c r="H11" s="397" t="s">
        <v>713</v>
      </c>
      <c r="I11" s="398"/>
      <c r="J11" s="399"/>
      <c r="K11" s="399"/>
      <c r="L11" s="281"/>
      <c r="M11" s="40"/>
    </row>
    <row r="12" spans="1:27" s="98" customFormat="1" ht="3" customHeight="1">
      <c r="B12" s="396"/>
      <c r="C12" s="396"/>
      <c r="D12" s="396"/>
      <c r="E12" s="502"/>
      <c r="F12" s="396"/>
      <c r="G12" s="281"/>
      <c r="H12" s="396"/>
      <c r="I12" s="396"/>
      <c r="J12" s="396"/>
      <c r="K12" s="502"/>
      <c r="L12" s="396"/>
      <c r="M12" s="40"/>
    </row>
    <row r="13" spans="1:27" ht="15.75" customHeight="1">
      <c r="B13" s="400" t="s">
        <v>1008</v>
      </c>
      <c r="C13" s="401"/>
      <c r="D13" s="396"/>
      <c r="E13" s="502"/>
      <c r="F13" s="282"/>
      <c r="G13" s="281"/>
      <c r="H13" s="400" t="s">
        <v>1008</v>
      </c>
      <c r="I13" s="401"/>
      <c r="J13" s="396"/>
      <c r="K13" s="502"/>
      <c r="L13" s="282"/>
      <c r="M13" s="40"/>
    </row>
    <row r="14" spans="1:27" ht="6.75" customHeight="1">
      <c r="B14" s="402"/>
      <c r="C14" s="402"/>
      <c r="D14" s="396"/>
      <c r="E14" s="502"/>
      <c r="F14" s="282"/>
      <c r="G14" s="281"/>
      <c r="H14" s="402"/>
      <c r="I14" s="402"/>
      <c r="J14" s="396"/>
      <c r="K14" s="502"/>
      <c r="L14" s="282"/>
      <c r="M14" s="40"/>
    </row>
    <row r="15" spans="1:27" ht="37.5" customHeight="1">
      <c r="B15" s="402" t="s">
        <v>714</v>
      </c>
      <c r="C15" s="402"/>
      <c r="D15" s="403"/>
      <c r="E15" s="502"/>
      <c r="F15" s="404" t="str">
        <f>"Zapsáno znaků:      "&amp;LEN(D15)&amp;" z max. 150"</f>
        <v>Zapsáno znaků:      0 z max. 150</v>
      </c>
      <c r="G15" s="281"/>
      <c r="H15" s="402" t="s">
        <v>714</v>
      </c>
      <c r="I15" s="402"/>
      <c r="J15" s="403"/>
      <c r="K15" s="502"/>
      <c r="L15" s="501" t="str">
        <f>"Zapsáno znaků: "&amp;LEN(J15)&amp;" z max. 150"</f>
        <v>Zapsáno znaků: 0 z max. 150</v>
      </c>
      <c r="M15" s="40"/>
    </row>
    <row r="16" spans="1:27" ht="15.75" customHeight="1">
      <c r="B16" s="402"/>
      <c r="C16" s="402"/>
      <c r="D16" s="396"/>
      <c r="E16" s="502"/>
      <c r="F16" s="282"/>
      <c r="G16" s="281"/>
      <c r="H16" s="402"/>
      <c r="I16" s="402"/>
      <c r="J16" s="396"/>
      <c r="K16" s="502"/>
      <c r="L16" s="282"/>
      <c r="M16" s="40"/>
    </row>
    <row r="17" spans="2:13" ht="15.75" customHeight="1">
      <c r="B17" s="402" t="s">
        <v>715</v>
      </c>
      <c r="C17" s="402"/>
      <c r="D17" s="552" t="s">
        <v>1164</v>
      </c>
      <c r="E17" s="502"/>
      <c r="F17" s="282"/>
      <c r="G17" s="281"/>
      <c r="H17" s="402" t="s">
        <v>715</v>
      </c>
      <c r="I17" s="402"/>
      <c r="J17" s="405" t="s">
        <v>1164</v>
      </c>
      <c r="K17" s="502"/>
      <c r="L17" s="282"/>
      <c r="M17" s="40"/>
    </row>
    <row r="18" spans="2:13" s="98" customFormat="1" ht="9.75" customHeight="1">
      <c r="B18" s="402"/>
      <c r="C18" s="402"/>
      <c r="D18" s="282"/>
      <c r="E18" s="557"/>
      <c r="F18" s="282"/>
      <c r="G18" s="281"/>
      <c r="H18" s="402"/>
      <c r="I18" s="402"/>
      <c r="J18" s="282"/>
      <c r="K18" s="557"/>
      <c r="L18" s="282"/>
      <c r="M18" s="40"/>
    </row>
    <row r="19" spans="2:13" ht="15.75" customHeight="1">
      <c r="B19" s="400"/>
      <c r="C19" s="402"/>
      <c r="D19" s="557"/>
      <c r="E19" s="502"/>
      <c r="F19" s="402"/>
      <c r="G19" s="406"/>
      <c r="H19" s="402"/>
      <c r="I19" s="402"/>
      <c r="J19" s="557"/>
      <c r="K19" s="502"/>
      <c r="L19" s="402"/>
      <c r="M19" s="40"/>
    </row>
    <row r="20" spans="2:13" ht="15.75" customHeight="1">
      <c r="B20" s="757" t="s">
        <v>1049</v>
      </c>
      <c r="C20" s="408"/>
      <c r="D20" s="752"/>
      <c r="E20" s="502"/>
      <c r="F20" s="402"/>
      <c r="G20" s="406"/>
      <c r="H20" s="757" t="s">
        <v>1049</v>
      </c>
      <c r="I20" s="408"/>
      <c r="J20" s="752"/>
      <c r="K20" s="502"/>
      <c r="L20" s="402"/>
      <c r="M20" s="40"/>
    </row>
    <row r="21" spans="2:13" s="98" customFormat="1" ht="15.75" customHeight="1">
      <c r="B21" s="757"/>
      <c r="C21" s="408"/>
      <c r="D21" s="753"/>
      <c r="E21" s="502"/>
      <c r="F21" s="402"/>
      <c r="G21" s="406"/>
      <c r="H21" s="757"/>
      <c r="I21" s="408"/>
      <c r="J21" s="753"/>
      <c r="K21" s="502"/>
      <c r="L21" s="402"/>
      <c r="M21" s="40"/>
    </row>
    <row r="22" spans="2:13" ht="15.75" customHeight="1">
      <c r="B22" s="757"/>
      <c r="C22" s="409"/>
      <c r="D22" s="556"/>
      <c r="E22" s="502"/>
      <c r="F22" s="411"/>
      <c r="G22" s="406"/>
      <c r="H22" s="757"/>
      <c r="I22" s="409"/>
      <c r="J22" s="755"/>
      <c r="K22" s="502"/>
      <c r="L22" s="411"/>
      <c r="M22" s="40"/>
    </row>
    <row r="23" spans="2:13" ht="15.75" customHeight="1">
      <c r="B23" s="359"/>
      <c r="C23" s="359"/>
      <c r="D23" s="556"/>
      <c r="E23" s="502"/>
      <c r="F23" s="411"/>
      <c r="G23" s="406"/>
      <c r="H23" s="359"/>
      <c r="I23" s="359"/>
      <c r="J23" s="756"/>
      <c r="K23" s="502"/>
      <c r="L23" s="411"/>
      <c r="M23" s="40"/>
    </row>
    <row r="24" spans="2:13" ht="15.75" customHeight="1">
      <c r="B24" s="757" t="s">
        <v>1153</v>
      </c>
      <c r="C24" s="412"/>
      <c r="D24" s="765"/>
      <c r="E24" s="502"/>
      <c r="F24" s="760"/>
      <c r="G24" s="406"/>
      <c r="H24" s="757" t="s">
        <v>1153</v>
      </c>
      <c r="I24" s="408"/>
      <c r="J24" s="761"/>
      <c r="K24" s="502"/>
      <c r="L24" s="760"/>
      <c r="M24" s="40"/>
    </row>
    <row r="25" spans="2:13" ht="15.75" customHeight="1">
      <c r="B25" s="757"/>
      <c r="C25" s="412"/>
      <c r="D25" s="766"/>
      <c r="E25" s="502"/>
      <c r="F25" s="767"/>
      <c r="G25" s="406"/>
      <c r="H25" s="757"/>
      <c r="I25" s="359"/>
      <c r="J25" s="762"/>
      <c r="K25" s="502"/>
      <c r="L25" s="760"/>
      <c r="M25" s="40"/>
    </row>
    <row r="26" spans="2:13" ht="45.75" customHeight="1">
      <c r="B26" s="757"/>
      <c r="C26" s="359"/>
      <c r="D26" s="763"/>
      <c r="E26" s="502"/>
      <c r="F26" s="767"/>
      <c r="G26" s="406"/>
      <c r="H26" s="757"/>
      <c r="I26" s="359"/>
      <c r="J26" s="763"/>
      <c r="K26" s="502"/>
      <c r="L26" s="760"/>
      <c r="M26" s="40"/>
    </row>
    <row r="27" spans="2:13" ht="15.75" customHeight="1">
      <c r="B27" s="402"/>
      <c r="C27" s="402"/>
      <c r="D27" s="556"/>
      <c r="E27" s="502"/>
      <c r="F27" s="402"/>
      <c r="G27" s="406"/>
      <c r="H27" s="402"/>
      <c r="I27" s="402"/>
      <c r="J27" s="556"/>
      <c r="K27" s="502"/>
      <c r="L27" s="402"/>
      <c r="M27" s="40"/>
    </row>
    <row r="28" spans="2:13" ht="62.25" customHeight="1">
      <c r="B28" s="555" t="s">
        <v>1171</v>
      </c>
      <c r="C28" s="408"/>
      <c r="D28" s="403"/>
      <c r="E28" s="502"/>
      <c r="F28" s="404" t="str">
        <f>"Zapsáno znaků:      "&amp;LEN(D28)&amp;" z max. 150"</f>
        <v>Zapsáno znaků:      0 z max. 150</v>
      </c>
      <c r="G28" s="406"/>
      <c r="H28" s="657" t="s">
        <v>1171</v>
      </c>
      <c r="I28" s="408"/>
      <c r="J28" s="403"/>
      <c r="K28" s="502"/>
      <c r="L28" s="501" t="str">
        <f>"Zapsáno znaků: "&amp;LEN(J28)&amp;" z max. 150"</f>
        <v>Zapsáno znaků: 0 z max. 150</v>
      </c>
      <c r="M28" s="40"/>
    </row>
    <row r="29" spans="2:13" ht="15.75" customHeight="1">
      <c r="B29" s="359"/>
      <c r="C29" s="359"/>
      <c r="D29" s="332"/>
      <c r="E29" s="502"/>
      <c r="F29" s="359"/>
      <c r="G29" s="764"/>
      <c r="H29" s="359"/>
      <c r="I29" s="359"/>
      <c r="J29" s="413"/>
      <c r="K29" s="502"/>
      <c r="L29" s="500"/>
      <c r="M29" s="46"/>
    </row>
    <row r="30" spans="2:13" ht="67.5" customHeight="1">
      <c r="B30" s="408" t="s">
        <v>783</v>
      </c>
      <c r="C30" s="408"/>
      <c r="D30" s="403"/>
      <c r="E30" s="502"/>
      <c r="F30" s="404" t="str">
        <f>"Zapsáno znaků:      "&amp;LEN(D30)&amp;" z max. 150"</f>
        <v>Zapsáno znaků:      0 z max. 150</v>
      </c>
      <c r="G30" s="764"/>
      <c r="H30" s="408" t="s">
        <v>783</v>
      </c>
      <c r="I30" s="408"/>
      <c r="J30" s="403"/>
      <c r="K30" s="502"/>
      <c r="L30" s="501" t="str">
        <f>"Zapsáno znaků: "&amp;LEN(J30)&amp;" z max. 150"</f>
        <v>Zapsáno znaků: 0 z max. 150</v>
      </c>
      <c r="M30" s="46"/>
    </row>
    <row r="31" spans="2:13" ht="15.75" customHeight="1">
      <c r="B31" s="359"/>
      <c r="C31" s="359"/>
      <c r="D31" s="332"/>
      <c r="E31" s="332"/>
      <c r="F31" s="359"/>
      <c r="G31" s="414"/>
      <c r="H31" s="359"/>
      <c r="I31" s="359"/>
      <c r="J31" s="359"/>
      <c r="K31" s="500"/>
      <c r="L31" s="359"/>
      <c r="M31" s="46"/>
    </row>
    <row r="32" spans="2:13" ht="75" customHeight="1">
      <c r="B32" s="661" t="s">
        <v>1182</v>
      </c>
      <c r="C32" s="402"/>
      <c r="D32" s="403"/>
      <c r="E32" s="656"/>
      <c r="F32" s="656"/>
      <c r="G32" s="390"/>
      <c r="H32" s="402" t="s">
        <v>1154</v>
      </c>
      <c r="I32" s="402"/>
      <c r="J32" s="403"/>
      <c r="K32" s="656"/>
      <c r="L32" s="656"/>
    </row>
    <row r="33" spans="2:15" ht="10.5" customHeight="1">
      <c r="B33" s="656"/>
      <c r="C33" s="656"/>
      <c r="D33" s="656"/>
      <c r="E33" s="656"/>
      <c r="F33" s="656"/>
      <c r="G33" s="390"/>
      <c r="H33" s="656"/>
      <c r="I33" s="656"/>
      <c r="J33" s="656"/>
      <c r="K33" s="656"/>
      <c r="L33" s="656"/>
    </row>
    <row r="34" spans="2:15" ht="15.75" customHeight="1">
      <c r="B34" s="381"/>
      <c r="C34" s="381"/>
      <c r="D34" s="381"/>
      <c r="E34" s="381"/>
      <c r="F34" s="381"/>
      <c r="G34" s="390"/>
      <c r="H34" s="381"/>
      <c r="I34" s="381"/>
      <c r="J34" s="381"/>
      <c r="K34" s="381"/>
      <c r="L34" s="381"/>
    </row>
    <row r="35" spans="2:15" ht="15.75" customHeight="1">
      <c r="B35" s="739" t="s">
        <v>1196</v>
      </c>
      <c r="C35" s="739"/>
      <c r="D35" s="739"/>
      <c r="E35" s="739"/>
      <c r="F35" s="739"/>
      <c r="G35" s="739"/>
      <c r="H35" s="739"/>
      <c r="I35" s="739"/>
      <c r="J35" s="739"/>
      <c r="K35" s="739"/>
      <c r="L35" s="739"/>
      <c r="M35" s="102"/>
      <c r="N35" s="102"/>
      <c r="O35" s="102"/>
    </row>
    <row r="36" spans="2:15" ht="15.75" customHeight="1">
      <c r="B36" s="381"/>
      <c r="C36" s="381"/>
      <c r="D36" s="381"/>
      <c r="E36" s="381"/>
      <c r="F36" s="381"/>
      <c r="G36" s="390"/>
      <c r="H36" s="381"/>
      <c r="I36" s="381"/>
      <c r="J36" s="381"/>
      <c r="K36" s="381"/>
      <c r="L36" s="381"/>
    </row>
    <row r="37" spans="2:15" ht="15.75" customHeight="1">
      <c r="B37" s="92"/>
      <c r="C37" s="92"/>
      <c r="D37" s="92"/>
      <c r="E37" s="92"/>
      <c r="F37" s="92"/>
      <c r="G37" s="103"/>
      <c r="H37" s="92"/>
      <c r="I37" s="92"/>
      <c r="J37" s="92"/>
      <c r="K37" s="92"/>
      <c r="L37" s="92"/>
    </row>
    <row r="38" spans="2:15" ht="15.75" customHeight="1"/>
    <row r="39" spans="2:15" ht="15.75" customHeight="1"/>
    <row r="40" spans="2:15" ht="15.75" customHeight="1"/>
    <row r="41" spans="2:15" ht="15.75" customHeight="1">
      <c r="J41" s="759" t="s">
        <v>782</v>
      </c>
      <c r="K41" s="759"/>
      <c r="L41" s="759"/>
    </row>
    <row r="42" spans="2:15" ht="15.75" customHeight="1"/>
    <row r="43" spans="2:15" ht="15.75" customHeight="1"/>
    <row r="44" spans="2:15" ht="15.75" customHeight="1"/>
    <row r="45" spans="2:15" ht="15.75" customHeight="1"/>
    <row r="46" spans="2:15" ht="15.75" customHeight="1"/>
    <row r="47" spans="2:15" ht="15.75" customHeight="1"/>
    <row r="48" spans="2: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algorithmName="SHA-512" hashValue="ysnS40boRDo9nKGejUVSk6a7rMiPmIdT/QsqEk7QNT04CvNLi9e2FCrVmL7XHWFO6ovkfD3UvBAbSLrHqrgxGw==" saltValue="e6caLh9ijAs2SvV24hlajw==" spinCount="100000" sheet="1" selectLockedCells="1"/>
  <customSheetViews>
    <customSheetView guid="{258BA2CE-0D4B-4685-9512-B6E91D85BFDC}" fitToPage="1">
      <pageMargins left="0.7" right="0.7" top="0.78740157499999996" bottom="0.78740157499999996" header="0" footer="0"/>
      <pageSetup paperSize="9" fitToHeight="0" orientation="landscape"/>
    </customSheetView>
  </customSheetViews>
  <mergeCells count="18">
    <mergeCell ref="B24:B26"/>
    <mergeCell ref="H24:H26"/>
    <mergeCell ref="J41:L41"/>
    <mergeCell ref="L24:L26"/>
    <mergeCell ref="J24:J26"/>
    <mergeCell ref="B35:L35"/>
    <mergeCell ref="G29:G30"/>
    <mergeCell ref="D24:D26"/>
    <mergeCell ref="F24:F26"/>
    <mergeCell ref="B3:J3"/>
    <mergeCell ref="J20:J21"/>
    <mergeCell ref="B6:L6"/>
    <mergeCell ref="B8:H8"/>
    <mergeCell ref="J22:J23"/>
    <mergeCell ref="B20:B22"/>
    <mergeCell ref="H20:H22"/>
    <mergeCell ref="B9:J9"/>
    <mergeCell ref="D20:D21"/>
  </mergeCells>
  <conditionalFormatting sqref="B32:F33">
    <cfRule type="expression" dxfId="64" priority="3">
      <formula>$D$17&lt;&gt;"O-ostatní výsledky"</formula>
    </cfRule>
  </conditionalFormatting>
  <conditionalFormatting sqref="H32:L33">
    <cfRule type="expression" dxfId="63" priority="1">
      <formula>$J$17&lt;&gt;"O-ostatní výsledky"</formula>
    </cfRule>
  </conditionalFormatting>
  <dataValidations count="8">
    <dataValidation type="textLength" operator="lessThanOrEqual" allowBlank="1" showInputMessage="1" showErrorMessage="1" errorTitle="Překročení počtu znaků" error="Překročili jste maximální možný počet znaků. Pro pokračování prosím název zkraťte." prompt="Zadejte název výsledku o maximální délce 150 znaků." sqref="J15:K15 D15:E15" xr:uid="{464951BB-125E-488A-A9FD-3407199504A6}">
      <formula1>150</formula1>
    </dataValidation>
    <dataValidation type="textLength" operator="lessThanOrEqual" allowBlank="1" showInputMessage="1" showErrorMessage="1" errorTitle="Překročení počtu znaků" error="Překročili jste povolený počet znaků. Pro pokračování je potřeba text zkrátit." prompt="Vložte popisek o maximální délce 150 znaků._x000a_Nezapomeňte uvést procentuální podíl." sqref="J28:K28 K24:K26 D28:E28 E30 K30" xr:uid="{586FCE6F-B390-4025-900D-AF0B30A0815C}">
      <formula1>150</formula1>
    </dataValidation>
    <dataValidation type="textLength" operator="greaterThanOrEqual" allowBlank="1" showInputMessage="1" showErrorMessage="1" errorTitle="Překročení počtu znaků" error="Překročili jste povolený počet znaků. Pro pokračování je potřeba text zkrátit." prompt="Vložte popisek o maximální délce 150 znaků." sqref="E24:E26" xr:uid="{93159932-7C20-44B1-A0F7-BEBEFCCEBD92}">
      <formula1>150</formula1>
    </dataValidation>
    <dataValidation type="textLength" operator="lessThanOrEqual" allowBlank="1" showInputMessage="1" showErrorMessage="1" errorTitle="Překročení počtu znaků" error="Překročili jste povolený počet znaků. Pro pokračování je potřeba text zkrátit." prompt="Vložte popisek o maximální délce 150 znaků._x000a_" sqref="D30 J30" xr:uid="{9E8BFC42-87AC-4582-B0FD-C690DF64569F}">
      <formula1>150</formula1>
    </dataValidation>
    <dataValidation type="decimal" allowBlank="1" showInputMessage="1" showErrorMessage="1" error="Procentuální podíl se musí pohybovat mezi 1 a 100 %." sqref="D20:D21" xr:uid="{C869566C-082A-41D4-8357-6F151862CF39}">
      <formula1>0.01</formula1>
      <formula2>1</formula2>
    </dataValidation>
    <dataValidation allowBlank="1" showInputMessage="1" showErrorMessage="1" error="Procentuální podíl se musí pohybovat mezi 1 a 100 %." sqref="J20:J21" xr:uid="{549B6B87-58E6-45C0-BD62-345CE31418B0}"/>
    <dataValidation allowBlank="1" showInputMessage="1" prompt="Popište prosím výsledek druhu &quot;O&quot;. Bez dostatečného popisu nebudou výsledky druhu &quot;O&quot; akceptovány. " sqref="D32" xr:uid="{3577B59A-82E2-46A7-ABC2-B3D56E7AEBE2}"/>
    <dataValidation allowBlank="1" showInputMessage="1" showErrorMessage="1" prompt="Popište prosím výsledek druhu &quot;O&quot;. Bez dostatečného popisu nebudou výsledky druhu &quot;O&quot; akceptovány. " sqref="J32" xr:uid="{B90EAB89-E163-4BF0-A840-4BB1D0F7EB85}"/>
  </dataValidations>
  <hyperlinks>
    <hyperlink ref="B13" r:id="rId1" xr:uid="{BD9AB63D-6994-47EC-B967-6EA799407F68}"/>
    <hyperlink ref="H13" r:id="rId2" xr:uid="{A8E8E0EB-A8B6-4110-A1DA-F40BDC26CF61}"/>
  </hyperlinks>
  <pageMargins left="0.7" right="0.7" top="0.78740157499999996" bottom="0.78740157499999996" header="0" footer="0"/>
  <pageSetup paperSize="9" fitToHeight="0" orientation="landscape" r:id="rId3"/>
  <drawing r:id="rId4"/>
  <extLst>
    <ext xmlns:x14="http://schemas.microsoft.com/office/spreadsheetml/2009/9/main" uri="{CCE6A557-97BC-4b89-ADB6-D9C93CAAB3DF}">
      <x14:dataValidations xmlns:xm="http://schemas.microsoft.com/office/excel/2006/main" count="2">
        <x14:dataValidation type="list" allowBlank="1" xr:uid="{00000000-0002-0000-0400-000000000000}">
          <x14:formula1>
            <xm:f>číselníky!$H$3:$H$13</xm:f>
          </x14:formula1>
          <xm:sqref>K17:K18 E17:E18</xm:sqref>
        </x14:dataValidation>
        <x14:dataValidation type="list" allowBlank="1" showErrorMessage="1" errorTitle="Neplatná hodnota" error="Vyberte prosím některou z možností rozevíracího seznamu." xr:uid="{4E73B089-FD6D-4980-9765-B9B670949EC4}">
          <x14:formula1>
            <xm:f>číselníky!$AF$11:$AF$23</xm:f>
          </x14:formula1>
          <xm:sqref>J17 D17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rgb="FFF8F8F8"/>
    <pageSetUpPr fitToPage="1"/>
  </sheetPr>
  <dimension ref="A1:L1028"/>
  <sheetViews>
    <sheetView showGridLines="0" showRowColHeaders="0" zoomScaleNormal="100" workbookViewId="0"/>
  </sheetViews>
  <sheetFormatPr defaultColWidth="14.42578125" defaultRowHeight="15" customHeight="1"/>
  <cols>
    <col min="1" max="1" width="5.5703125" style="98" customWidth="1"/>
    <col min="2" max="2" width="51.42578125" customWidth="1"/>
    <col min="3" max="3" width="2.85546875" style="98" customWidth="1"/>
    <col min="4" max="4" width="22.5703125" customWidth="1"/>
    <col min="5" max="7" width="21.5703125" customWidth="1"/>
    <col min="8" max="8" width="23.5703125" customWidth="1"/>
    <col min="9" max="9" width="26" customWidth="1"/>
    <col min="10" max="10" width="8.7109375" customWidth="1"/>
    <col min="11" max="11" width="14.28515625" hidden="1" customWidth="1"/>
  </cols>
  <sheetData>
    <row r="1" spans="1:11" s="98" customFormat="1" ht="15" customHeight="1">
      <c r="A1" s="262"/>
    </row>
    <row r="2" spans="1:11" s="98" customFormat="1" ht="24" customHeight="1"/>
    <row r="3" spans="1:11" s="98" customFormat="1" ht="18" customHeight="1">
      <c r="B3" s="808" t="s">
        <v>761</v>
      </c>
      <c r="C3" s="808"/>
      <c r="D3" s="808"/>
      <c r="E3" s="808"/>
      <c r="F3" s="808"/>
      <c r="G3" s="808"/>
      <c r="H3" s="100"/>
      <c r="I3" s="100"/>
      <c r="J3" s="100"/>
    </row>
    <row r="4" spans="1:11" ht="15.75" customHeight="1">
      <c r="B4" s="28"/>
      <c r="C4" s="28"/>
      <c r="D4" s="21"/>
      <c r="E4" s="21"/>
      <c r="F4" s="21"/>
      <c r="G4" s="21"/>
      <c r="H4" s="21"/>
      <c r="I4" s="21"/>
      <c r="J4" s="21"/>
      <c r="K4" s="21"/>
    </row>
    <row r="5" spans="1:11" ht="15.75" customHeight="1">
      <c r="B5" s="23"/>
      <c r="C5" s="23"/>
      <c r="D5" s="21"/>
      <c r="E5" s="21"/>
      <c r="F5" s="21"/>
      <c r="G5" s="21"/>
      <c r="H5" s="21"/>
      <c r="I5" s="21"/>
      <c r="J5" s="21"/>
      <c r="K5" s="21"/>
    </row>
    <row r="6" spans="1:11" s="98" customFormat="1" ht="24.6" customHeight="1">
      <c r="B6" s="695" t="s">
        <v>785</v>
      </c>
      <c r="C6" s="696"/>
      <c r="D6" s="696"/>
      <c r="E6" s="696"/>
      <c r="F6" s="696"/>
      <c r="G6" s="696"/>
      <c r="H6" s="696"/>
      <c r="I6" s="696"/>
      <c r="J6" s="696"/>
      <c r="K6" s="272"/>
    </row>
    <row r="7" spans="1:11" s="98" customFormat="1" ht="15.75" customHeight="1">
      <c r="B7" s="273"/>
      <c r="C7" s="273"/>
      <c r="D7" s="274"/>
      <c r="E7" s="274"/>
      <c r="F7" s="274"/>
      <c r="G7" s="274"/>
      <c r="H7" s="274"/>
      <c r="I7" s="274"/>
      <c r="J7" s="274"/>
      <c r="K7" s="274"/>
    </row>
    <row r="8" spans="1:11" s="98" customFormat="1" ht="15.75" customHeight="1">
      <c r="B8" s="275" t="s">
        <v>766</v>
      </c>
      <c r="C8" s="273"/>
      <c r="D8" s="805" t="str">
        <f>IF('Hlavní uchazeč'!D15="","Chybí doplnit obchodní jméno na listu Hlavní uchazeč",číselníky!Y9)</f>
        <v>Chybí doplnit obchodní jméno na listu Hlavní uchazeč</v>
      </c>
      <c r="E8" s="805"/>
      <c r="F8" s="805"/>
      <c r="G8" s="276"/>
      <c r="H8" s="277"/>
      <c r="I8" s="277"/>
      <c r="J8" s="277"/>
      <c r="K8" s="277"/>
    </row>
    <row r="9" spans="1:11" s="98" customFormat="1" ht="15.75" customHeight="1">
      <c r="B9" s="273"/>
      <c r="C9" s="273"/>
      <c r="D9" s="278"/>
      <c r="E9" s="277"/>
      <c r="F9" s="277"/>
      <c r="G9" s="277"/>
      <c r="H9" s="277"/>
      <c r="I9" s="277"/>
      <c r="J9" s="277"/>
      <c r="K9" s="277"/>
    </row>
    <row r="10" spans="1:11" ht="16.149999999999999" customHeight="1">
      <c r="B10" s="279" t="s">
        <v>999</v>
      </c>
      <c r="C10" s="280"/>
      <c r="D10" s="278"/>
      <c r="E10" s="278"/>
      <c r="F10" s="809"/>
      <c r="G10" s="810"/>
      <c r="H10" s="810"/>
      <c r="I10" s="281"/>
      <c r="J10" s="281"/>
      <c r="K10" s="281"/>
    </row>
    <row r="11" spans="1:11" ht="11.45" customHeight="1">
      <c r="B11" s="282"/>
      <c r="C11" s="282"/>
      <c r="D11" s="283"/>
      <c r="E11" s="282"/>
      <c r="F11" s="282"/>
      <c r="G11" s="282"/>
      <c r="H11" s="282"/>
      <c r="I11" s="282"/>
      <c r="J11" s="282"/>
      <c r="K11" s="282"/>
    </row>
    <row r="12" spans="1:11" s="98" customFormat="1" ht="15.6" customHeight="1">
      <c r="B12" s="284" t="s">
        <v>224</v>
      </c>
      <c r="C12" s="282"/>
      <c r="D12" s="816" t="str">
        <f>IF('Hlavní uchazeč'!D19="Vyberte možnost:","Chybí doplnit",číselníky!X14)</f>
        <v>Chybí doplnit</v>
      </c>
      <c r="E12" s="816"/>
      <c r="F12" s="282"/>
      <c r="G12" s="282"/>
      <c r="H12" s="282"/>
      <c r="I12" s="282"/>
      <c r="J12" s="282"/>
      <c r="K12" s="282"/>
    </row>
    <row r="13" spans="1:11" s="98" customFormat="1" ht="15.6" customHeight="1">
      <c r="B13" s="284"/>
      <c r="C13" s="282"/>
      <c r="D13" s="284"/>
      <c r="E13" s="283"/>
      <c r="F13" s="282"/>
      <c r="G13" s="282"/>
      <c r="H13" s="282"/>
      <c r="I13" s="282"/>
      <c r="J13" s="282"/>
      <c r="K13" s="282"/>
    </row>
    <row r="14" spans="1:11" s="98" customFormat="1" ht="15.6" customHeight="1">
      <c r="B14" s="811" t="s">
        <v>1009</v>
      </c>
      <c r="C14" s="282"/>
      <c r="D14" s="812"/>
      <c r="E14" s="814" t="str">
        <f>IF(D14="","     Nevyplněno","")</f>
        <v xml:space="preserve">     Nevyplněno</v>
      </c>
      <c r="F14" s="815"/>
      <c r="G14" s="282"/>
      <c r="H14" s="282"/>
      <c r="I14" s="282"/>
      <c r="J14" s="282"/>
      <c r="K14" s="282"/>
    </row>
    <row r="15" spans="1:11" s="98" customFormat="1" ht="15.6" customHeight="1">
      <c r="B15" s="811"/>
      <c r="C15" s="282"/>
      <c r="D15" s="813"/>
      <c r="E15" s="814"/>
      <c r="F15" s="815"/>
      <c r="G15" s="282"/>
      <c r="H15" s="282"/>
      <c r="I15" s="282"/>
      <c r="J15" s="282"/>
      <c r="K15" s="282"/>
    </row>
    <row r="16" spans="1:11" s="98" customFormat="1" ht="10.9" customHeight="1">
      <c r="B16" s="285"/>
      <c r="C16" s="282"/>
      <c r="D16" s="285"/>
      <c r="E16" s="286"/>
      <c r="F16" s="282"/>
      <c r="G16" s="282"/>
      <c r="H16" s="282"/>
      <c r="I16" s="282"/>
      <c r="J16" s="282"/>
      <c r="K16" s="282"/>
    </row>
    <row r="17" spans="2:11" s="98" customFormat="1" ht="43.15" customHeight="1">
      <c r="B17" s="806" t="s">
        <v>1189</v>
      </c>
      <c r="C17" s="806"/>
      <c r="D17" s="806"/>
      <c r="E17" s="806"/>
      <c r="F17" s="806"/>
      <c r="G17" s="806"/>
      <c r="H17" s="806"/>
      <c r="I17" s="654"/>
      <c r="J17" s="654"/>
      <c r="K17" s="654"/>
    </row>
    <row r="18" spans="2:11" s="98" customFormat="1" ht="55.15" customHeight="1">
      <c r="B18" s="822" t="s">
        <v>1146</v>
      </c>
      <c r="C18" s="822"/>
      <c r="D18" s="822"/>
      <c r="E18" s="822"/>
      <c r="F18" s="822"/>
      <c r="G18" s="822"/>
      <c r="H18" s="822"/>
      <c r="I18" s="822"/>
      <c r="J18" s="822"/>
      <c r="K18" s="822"/>
    </row>
    <row r="19" spans="2:11" s="57" customFormat="1" ht="3" customHeight="1">
      <c r="B19" s="288"/>
      <c r="C19" s="288"/>
      <c r="D19" s="288"/>
      <c r="E19" s="288"/>
      <c r="F19" s="288"/>
      <c r="G19" s="288"/>
      <c r="H19" s="288"/>
      <c r="I19" s="288"/>
      <c r="J19" s="288"/>
      <c r="K19" s="288"/>
    </row>
    <row r="20" spans="2:11" s="98" customFormat="1" ht="19.899999999999999" customHeight="1">
      <c r="B20" s="282"/>
      <c r="C20" s="282"/>
      <c r="D20" s="285"/>
      <c r="E20" s="282"/>
      <c r="F20" s="282"/>
      <c r="G20" s="282"/>
      <c r="H20" s="282"/>
      <c r="I20" s="282"/>
      <c r="J20" s="282"/>
      <c r="K20" s="282"/>
    </row>
    <row r="21" spans="2:11" ht="71.45" customHeight="1">
      <c r="B21" s="655" t="s">
        <v>1155</v>
      </c>
      <c r="C21" s="282"/>
      <c r="D21" s="290" t="s">
        <v>998</v>
      </c>
      <c r="E21" s="291" t="s">
        <v>763</v>
      </c>
      <c r="F21" s="292" t="s">
        <v>716</v>
      </c>
      <c r="G21" s="293" t="s">
        <v>764</v>
      </c>
      <c r="H21" s="294" t="s">
        <v>717</v>
      </c>
      <c r="I21" s="282"/>
      <c r="J21" s="282"/>
      <c r="K21" s="282"/>
    </row>
    <row r="22" spans="2:11" ht="30.75" customHeight="1">
      <c r="B22" s="282"/>
      <c r="C22" s="282"/>
      <c r="D22" s="295" t="s">
        <v>718</v>
      </c>
      <c r="E22" s="296">
        <v>0.7</v>
      </c>
      <c r="F22" s="296">
        <v>0.45</v>
      </c>
      <c r="G22" s="296">
        <v>0.8</v>
      </c>
      <c r="H22" s="297">
        <v>0.6</v>
      </c>
      <c r="I22" s="282"/>
      <c r="J22" s="282"/>
      <c r="K22" s="282"/>
    </row>
    <row r="23" spans="2:11" ht="30.75" customHeight="1">
      <c r="B23" s="282"/>
      <c r="C23" s="282"/>
      <c r="D23" s="295" t="s">
        <v>719</v>
      </c>
      <c r="E23" s="298">
        <v>0.6</v>
      </c>
      <c r="F23" s="298">
        <v>0.35</v>
      </c>
      <c r="G23" s="298">
        <v>0.75</v>
      </c>
      <c r="H23" s="299">
        <v>0.5</v>
      </c>
      <c r="I23" s="282"/>
      <c r="J23" s="282"/>
      <c r="K23" s="282"/>
    </row>
    <row r="24" spans="2:11" ht="30.75" customHeight="1">
      <c r="B24" s="282"/>
      <c r="C24" s="282"/>
      <c r="D24" s="300" t="s">
        <v>720</v>
      </c>
      <c r="E24" s="296">
        <v>0.5</v>
      </c>
      <c r="F24" s="296">
        <v>0.25</v>
      </c>
      <c r="G24" s="296">
        <v>0.65</v>
      </c>
      <c r="H24" s="297">
        <v>0.4</v>
      </c>
      <c r="I24" s="282"/>
      <c r="J24" s="282"/>
      <c r="K24" s="282"/>
    </row>
    <row r="25" spans="2:11" ht="30.75" customHeight="1">
      <c r="B25" s="282"/>
      <c r="C25" s="282"/>
      <c r="D25" s="301" t="s">
        <v>721</v>
      </c>
      <c r="E25" s="302">
        <v>1</v>
      </c>
      <c r="F25" s="302">
        <v>1</v>
      </c>
      <c r="G25" s="302">
        <v>1</v>
      </c>
      <c r="H25" s="303">
        <v>1</v>
      </c>
      <c r="I25" s="282"/>
      <c r="J25" s="282"/>
      <c r="K25" s="282"/>
    </row>
    <row r="26" spans="2:11" s="98" customFormat="1" ht="13.15" customHeight="1">
      <c r="B26" s="282"/>
      <c r="C26" s="282"/>
      <c r="D26" s="304"/>
      <c r="E26" s="305"/>
      <c r="F26" s="305"/>
      <c r="G26" s="305"/>
      <c r="H26" s="305"/>
      <c r="I26" s="282"/>
      <c r="J26" s="282"/>
      <c r="K26" s="282"/>
    </row>
    <row r="27" spans="2:11" ht="31.15" customHeight="1">
      <c r="B27" s="306"/>
      <c r="C27" s="282"/>
      <c r="D27" s="307" t="s">
        <v>767</v>
      </c>
      <c r="E27" s="308">
        <f>IF(FP_HÚ="Chybí doplnit",0,IF($D$14="ANO",číselníky!X4,číselníky!X6))</f>
        <v>0</v>
      </c>
      <c r="F27" s="309">
        <f>IF($D$12="Chybí doplnit",0,IF($D$14="ANO",číselníky!Y4,číselníky!Y6))</f>
        <v>0</v>
      </c>
      <c r="G27" s="807" t="s">
        <v>770</v>
      </c>
      <c r="H27" s="807"/>
      <c r="I27" s="310"/>
      <c r="J27" s="282"/>
      <c r="K27" s="282"/>
    </row>
    <row r="28" spans="2:11" ht="9.6" customHeight="1">
      <c r="B28" s="282"/>
      <c r="C28" s="282"/>
      <c r="D28" s="282"/>
      <c r="E28" s="311"/>
      <c r="F28" s="311"/>
      <c r="G28" s="311"/>
      <c r="H28" s="282"/>
      <c r="I28" s="282"/>
      <c r="J28" s="282"/>
      <c r="K28" s="282"/>
    </row>
    <row r="29" spans="2:11" s="57" customFormat="1" ht="15.6" customHeight="1">
      <c r="B29" s="312"/>
      <c r="C29" s="312"/>
      <c r="D29" s="312"/>
      <c r="E29" s="312"/>
      <c r="F29" s="312"/>
      <c r="G29" s="312"/>
      <c r="H29" s="312"/>
      <c r="I29" s="312"/>
      <c r="J29" s="281"/>
      <c r="K29" s="281"/>
    </row>
    <row r="30" spans="2:11" s="98" customFormat="1" ht="15.75" customHeight="1">
      <c r="B30" s="824" t="s">
        <v>1172</v>
      </c>
      <c r="C30" s="825"/>
      <c r="D30" s="826"/>
      <c r="E30" s="274"/>
      <c r="F30" s="274"/>
      <c r="G30" s="274"/>
      <c r="H30" s="274"/>
      <c r="I30" s="274"/>
      <c r="J30" s="274"/>
      <c r="K30" s="274"/>
    </row>
    <row r="31" spans="2:11" s="98" customFormat="1" ht="9" customHeight="1">
      <c r="B31" s="314"/>
      <c r="C31" s="315"/>
      <c r="D31" s="282"/>
      <c r="E31" s="282"/>
      <c r="F31" s="282"/>
      <c r="G31" s="282"/>
      <c r="H31" s="282"/>
      <c r="I31" s="282"/>
      <c r="J31" s="282"/>
      <c r="K31" s="282"/>
    </row>
    <row r="32" spans="2:11" s="98" customFormat="1" ht="31.15" customHeight="1">
      <c r="B32" s="512" t="s">
        <v>997</v>
      </c>
      <c r="C32" s="282"/>
      <c r="D32" s="307" t="s">
        <v>762</v>
      </c>
      <c r="E32" s="316">
        <v>0.85</v>
      </c>
      <c r="F32" s="317"/>
      <c r="G32" s="282"/>
      <c r="H32" s="282"/>
      <c r="I32" s="282"/>
      <c r="J32" s="282"/>
      <c r="K32" s="282"/>
    </row>
    <row r="33" spans="2:11" s="57" customFormat="1" ht="15.6" customHeight="1">
      <c r="B33" s="318"/>
      <c r="C33" s="318"/>
      <c r="D33" s="318"/>
      <c r="E33" s="318"/>
      <c r="F33" s="318"/>
      <c r="G33" s="318"/>
      <c r="H33" s="318"/>
      <c r="I33" s="318"/>
      <c r="J33" s="282"/>
      <c r="K33" s="282"/>
    </row>
    <row r="34" spans="2:11" s="57" customFormat="1" ht="15.6" customHeight="1">
      <c r="B34" s="312"/>
      <c r="C34" s="312"/>
      <c r="D34" s="312"/>
      <c r="E34" s="312"/>
      <c r="F34" s="312"/>
      <c r="G34" s="312"/>
      <c r="H34" s="312"/>
      <c r="I34" s="312"/>
      <c r="J34" s="281"/>
      <c r="K34" s="281"/>
    </row>
    <row r="35" spans="2:11" s="98" customFormat="1" ht="15.6" customHeight="1">
      <c r="B35" s="279" t="s">
        <v>787</v>
      </c>
      <c r="C35" s="313"/>
      <c r="D35" s="274"/>
      <c r="E35" s="274"/>
      <c r="F35" s="274"/>
      <c r="G35" s="274"/>
      <c r="H35" s="274"/>
      <c r="I35" s="274"/>
      <c r="J35" s="274"/>
      <c r="K35" s="274"/>
    </row>
    <row r="36" spans="2:11" s="98" customFormat="1" ht="6" customHeight="1">
      <c r="B36" s="314"/>
      <c r="C36" s="315"/>
      <c r="D36" s="282"/>
      <c r="E36" s="282"/>
      <c r="F36" s="282"/>
      <c r="G36" s="282"/>
      <c r="H36" s="282"/>
      <c r="I36" s="282"/>
      <c r="J36" s="282"/>
      <c r="K36" s="282"/>
    </row>
    <row r="37" spans="2:11" ht="60.6" customHeight="1">
      <c r="B37" s="806" t="s">
        <v>1147</v>
      </c>
      <c r="C37" s="806"/>
      <c r="D37" s="806"/>
      <c r="E37" s="806"/>
      <c r="F37" s="806"/>
      <c r="G37" s="806"/>
      <c r="H37" s="287"/>
      <c r="I37" s="319"/>
      <c r="J37" s="319"/>
      <c r="K37" s="319"/>
    </row>
    <row r="38" spans="2:11" ht="15.75" customHeight="1">
      <c r="B38" s="282"/>
      <c r="C38" s="282"/>
      <c r="D38" s="282"/>
      <c r="E38" s="311"/>
      <c r="F38" s="311"/>
      <c r="G38" s="311"/>
      <c r="H38" s="282"/>
      <c r="I38" s="282"/>
      <c r="J38" s="282"/>
      <c r="K38" s="282"/>
    </row>
    <row r="39" spans="2:11" s="591" customFormat="1" ht="15.75" customHeight="1">
      <c r="B39" s="785" t="s">
        <v>722</v>
      </c>
      <c r="C39" s="786"/>
      <c r="D39" s="589" t="s">
        <v>723</v>
      </c>
      <c r="E39" s="589" t="s">
        <v>771</v>
      </c>
      <c r="F39" s="589" t="s">
        <v>772</v>
      </c>
      <c r="G39" s="589" t="s">
        <v>773</v>
      </c>
      <c r="H39" s="595"/>
      <c r="I39" s="595"/>
      <c r="J39" s="595"/>
      <c r="K39" s="595"/>
    </row>
    <row r="40" spans="2:11" s="98" customFormat="1" ht="21" customHeight="1">
      <c r="B40" s="799" t="s">
        <v>765</v>
      </c>
      <c r="C40" s="800"/>
      <c r="D40" s="320" t="s">
        <v>724</v>
      </c>
      <c r="E40" s="321"/>
      <c r="F40" s="321"/>
      <c r="G40" s="606"/>
      <c r="H40" s="282"/>
      <c r="I40" s="282"/>
      <c r="J40" s="282"/>
      <c r="K40" s="282"/>
    </row>
    <row r="41" spans="2:11" s="98" customFormat="1" ht="21.6" customHeight="1">
      <c r="B41" s="801" t="s">
        <v>996</v>
      </c>
      <c r="C41" s="802"/>
      <c r="D41" s="347" t="s">
        <v>724</v>
      </c>
      <c r="E41" s="607">
        <f t="shared" ref="E41:G41" si="0">1-E40</f>
        <v>1</v>
      </c>
      <c r="F41" s="607">
        <f t="shared" si="0"/>
        <v>1</v>
      </c>
      <c r="G41" s="608">
        <f t="shared" si="0"/>
        <v>1</v>
      </c>
      <c r="H41" s="168"/>
      <c r="I41" s="282"/>
      <c r="J41" s="282"/>
      <c r="K41" s="282"/>
    </row>
    <row r="42" spans="2:11" s="98" customFormat="1" ht="18.600000000000001" customHeight="1">
      <c r="B42" s="282"/>
      <c r="C42" s="282"/>
      <c r="D42" s="282"/>
      <c r="E42" s="311"/>
      <c r="F42" s="311"/>
      <c r="G42" s="311"/>
      <c r="H42" s="132"/>
      <c r="I42" s="282"/>
      <c r="J42" s="282"/>
      <c r="K42" s="282"/>
    </row>
    <row r="43" spans="2:11" s="98" customFormat="1" ht="15.75" customHeight="1">
      <c r="B43" s="820" t="s">
        <v>722</v>
      </c>
      <c r="C43" s="821"/>
      <c r="D43" s="343" t="s">
        <v>723</v>
      </c>
      <c r="E43" s="343" t="s">
        <v>771</v>
      </c>
      <c r="F43" s="343" t="s">
        <v>772</v>
      </c>
      <c r="G43" s="343" t="s">
        <v>774</v>
      </c>
      <c r="H43" s="168"/>
      <c r="I43" s="282"/>
      <c r="J43" s="282"/>
      <c r="K43" s="282"/>
    </row>
    <row r="44" spans="2:11" s="98" customFormat="1" ht="21" customHeight="1">
      <c r="B44" s="818" t="s">
        <v>777</v>
      </c>
      <c r="C44" s="819"/>
      <c r="D44" s="322" t="s">
        <v>730</v>
      </c>
      <c r="E44" s="323">
        <f>E$40*E$66</f>
        <v>0</v>
      </c>
      <c r="F44" s="323">
        <f>F$40*F$66</f>
        <v>0</v>
      </c>
      <c r="G44" s="323">
        <f>G$40*G$66</f>
        <v>0</v>
      </c>
      <c r="H44" s="168" t="s">
        <v>776</v>
      </c>
      <c r="I44" s="282"/>
      <c r="J44" s="282"/>
      <c r="K44" s="282"/>
    </row>
    <row r="45" spans="2:11" s="98" customFormat="1" ht="21" customHeight="1">
      <c r="B45" s="801" t="s">
        <v>778</v>
      </c>
      <c r="C45" s="802"/>
      <c r="D45" s="604" t="s">
        <v>730</v>
      </c>
      <c r="E45" s="605">
        <f>E$41*E$66</f>
        <v>0</v>
      </c>
      <c r="F45" s="605">
        <f>F$41*F$66</f>
        <v>0</v>
      </c>
      <c r="G45" s="605">
        <f>G$41*G$66</f>
        <v>0</v>
      </c>
      <c r="H45" s="168" t="s">
        <v>776</v>
      </c>
      <c r="I45" s="282"/>
      <c r="J45" s="282"/>
      <c r="K45" s="282"/>
    </row>
    <row r="46" spans="2:11" s="98" customFormat="1" ht="12.75">
      <c r="B46" s="282"/>
      <c r="C46" s="282"/>
      <c r="D46" s="282"/>
      <c r="E46" s="311"/>
      <c r="F46" s="311"/>
      <c r="G46" s="311"/>
      <c r="H46" s="282"/>
      <c r="I46" s="282"/>
      <c r="J46" s="282"/>
      <c r="K46" s="282"/>
    </row>
    <row r="47" spans="2:11" ht="15.75" customHeight="1">
      <c r="B47" s="324"/>
      <c r="C47" s="324"/>
      <c r="D47" s="324"/>
      <c r="E47" s="325"/>
      <c r="F47" s="326"/>
      <c r="G47" s="327"/>
      <c r="H47" s="328"/>
      <c r="I47" s="329"/>
      <c r="J47" s="329"/>
      <c r="K47" s="329"/>
    </row>
    <row r="48" spans="2:11" ht="16.899999999999999" customHeight="1">
      <c r="B48" s="279" t="s">
        <v>728</v>
      </c>
      <c r="C48" s="330"/>
      <c r="D48" s="596" t="s">
        <v>26</v>
      </c>
      <c r="E48" s="331" t="str">
        <f>IF(D48="Vyberte možnost:","     Nevyplněno","")</f>
        <v xml:space="preserve">     Nevyplněno</v>
      </c>
      <c r="F48" s="274"/>
      <c r="G48" s="274"/>
      <c r="H48" s="274"/>
      <c r="I48" s="274"/>
      <c r="J48" s="274"/>
      <c r="K48" s="274"/>
    </row>
    <row r="49" spans="1:11" s="98" customFormat="1" ht="4.9000000000000004" customHeight="1">
      <c r="B49" s="315"/>
      <c r="C49" s="315"/>
      <c r="D49" s="332"/>
      <c r="E49" s="282"/>
      <c r="F49" s="282"/>
      <c r="G49" s="282"/>
      <c r="H49" s="282"/>
      <c r="I49" s="282"/>
      <c r="J49" s="282"/>
      <c r="K49" s="282"/>
    </row>
    <row r="50" spans="1:11" s="98" customFormat="1" ht="17.25" customHeight="1">
      <c r="B50" s="823" t="s">
        <v>1075</v>
      </c>
      <c r="C50" s="823"/>
      <c r="D50" s="823"/>
      <c r="E50" s="823"/>
      <c r="F50" s="823"/>
      <c r="G50" s="823"/>
      <c r="H50" s="823"/>
      <c r="I50" s="282"/>
      <c r="J50" s="282"/>
      <c r="K50" s="282"/>
    </row>
    <row r="51" spans="1:11" ht="27.75" customHeight="1">
      <c r="B51" s="806" t="s">
        <v>1148</v>
      </c>
      <c r="C51" s="806"/>
      <c r="D51" s="806"/>
      <c r="E51" s="806"/>
      <c r="F51" s="806"/>
      <c r="G51" s="806"/>
      <c r="H51" s="806"/>
      <c r="I51" s="318"/>
      <c r="J51" s="318"/>
      <c r="K51" s="318"/>
    </row>
    <row r="52" spans="1:11" s="98" customFormat="1" ht="42" customHeight="1">
      <c r="B52" s="806" t="s">
        <v>1149</v>
      </c>
      <c r="C52" s="806"/>
      <c r="D52" s="806"/>
      <c r="E52" s="806"/>
      <c r="F52" s="806"/>
      <c r="G52" s="806"/>
      <c r="H52" s="806"/>
      <c r="I52" s="318"/>
      <c r="J52" s="318"/>
      <c r="K52" s="318"/>
    </row>
    <row r="53" spans="1:11" s="57" customFormat="1" ht="15.75" customHeight="1">
      <c r="B53" s="333"/>
      <c r="C53" s="334"/>
      <c r="D53" s="335"/>
      <c r="E53" s="335"/>
      <c r="F53" s="334"/>
      <c r="G53" s="334"/>
      <c r="H53" s="334"/>
      <c r="I53" s="336"/>
      <c r="J53" s="337"/>
      <c r="K53" s="337"/>
    </row>
    <row r="54" spans="1:11" ht="15.6" customHeight="1">
      <c r="B54" s="338" t="s">
        <v>1026</v>
      </c>
      <c r="C54" s="330"/>
      <c r="D54" s="339"/>
      <c r="E54" s="339"/>
      <c r="F54" s="274"/>
      <c r="G54" s="274"/>
      <c r="H54" s="274"/>
      <c r="I54" s="274"/>
      <c r="J54" s="274"/>
      <c r="K54" s="274"/>
    </row>
    <row r="55" spans="1:11" s="98" customFormat="1" ht="3" customHeight="1">
      <c r="B55" s="340"/>
      <c r="C55" s="315"/>
      <c r="D55" s="282"/>
      <c r="E55" s="282"/>
      <c r="F55" s="282"/>
      <c r="G55" s="282"/>
      <c r="H55" s="282"/>
      <c r="I55" s="282"/>
      <c r="J55" s="282"/>
      <c r="K55" s="277"/>
    </row>
    <row r="56" spans="1:11" s="98" customFormat="1" ht="23.25" customHeight="1">
      <c r="B56" s="341" t="s">
        <v>779</v>
      </c>
      <c r="C56" s="342"/>
      <c r="D56" s="342"/>
      <c r="E56" s="342"/>
      <c r="F56" s="342"/>
      <c r="G56" s="342"/>
      <c r="H56" s="342"/>
      <c r="I56" s="342"/>
      <c r="J56" s="342"/>
      <c r="K56" s="342"/>
    </row>
    <row r="57" spans="1:11" ht="18.75" customHeight="1">
      <c r="B57" s="817" t="s">
        <v>1144</v>
      </c>
      <c r="C57" s="817"/>
      <c r="D57" s="817"/>
      <c r="E57" s="817"/>
      <c r="F57" s="817"/>
      <c r="G57" s="817"/>
      <c r="H57" s="817"/>
      <c r="I57" s="817"/>
      <c r="J57" s="817"/>
      <c r="K57" s="817"/>
    </row>
    <row r="58" spans="1:11" s="98" customFormat="1" ht="9" customHeight="1">
      <c r="B58" s="582"/>
      <c r="C58" s="582"/>
      <c r="D58" s="582"/>
      <c r="E58" s="582"/>
      <c r="F58" s="582"/>
      <c r="G58" s="582"/>
      <c r="H58" s="582"/>
      <c r="I58" s="282"/>
      <c r="J58" s="282"/>
      <c r="K58" s="282"/>
    </row>
    <row r="59" spans="1:11" ht="20.100000000000001" customHeight="1">
      <c r="A59" s="46"/>
      <c r="B59" s="785" t="s">
        <v>722</v>
      </c>
      <c r="C59" s="786"/>
      <c r="D59" s="589" t="s">
        <v>723</v>
      </c>
      <c r="E59" s="589" t="s">
        <v>771</v>
      </c>
      <c r="F59" s="589" t="s">
        <v>772</v>
      </c>
      <c r="G59" s="589" t="s">
        <v>773</v>
      </c>
      <c r="H59" s="590" t="s">
        <v>725</v>
      </c>
      <c r="I59" s="282"/>
      <c r="J59" s="282"/>
      <c r="K59" s="344"/>
    </row>
    <row r="60" spans="1:11" ht="21" customHeight="1">
      <c r="A60" s="160"/>
      <c r="B60" s="799" t="s">
        <v>726</v>
      </c>
      <c r="C60" s="800"/>
      <c r="D60" s="345" t="s">
        <v>730</v>
      </c>
      <c r="E60" s="526"/>
      <c r="F60" s="526"/>
      <c r="G60" s="526"/>
      <c r="H60" s="346">
        <f>SUM(E60:G60)</f>
        <v>0</v>
      </c>
      <c r="I60" s="282"/>
      <c r="J60" s="282"/>
      <c r="K60" s="344"/>
    </row>
    <row r="61" spans="1:11" ht="21" customHeight="1">
      <c r="A61" s="160"/>
      <c r="B61" s="801" t="s">
        <v>727</v>
      </c>
      <c r="C61" s="802"/>
      <c r="D61" s="347" t="s">
        <v>730</v>
      </c>
      <c r="E61" s="526"/>
      <c r="F61" s="526"/>
      <c r="G61" s="526"/>
      <c r="H61" s="348">
        <f>SUM(E61:G61)</f>
        <v>0</v>
      </c>
      <c r="I61" s="282"/>
      <c r="J61" s="282"/>
      <c r="K61" s="344"/>
    </row>
    <row r="62" spans="1:11" ht="21" customHeight="1">
      <c r="A62" s="160"/>
      <c r="B62" s="803" t="s">
        <v>729</v>
      </c>
      <c r="C62" s="804"/>
      <c r="D62" s="349" t="s">
        <v>730</v>
      </c>
      <c r="E62" s="526"/>
      <c r="F62" s="526"/>
      <c r="G62" s="526"/>
      <c r="H62" s="346">
        <f>SUM(E62:G62)</f>
        <v>0</v>
      </c>
      <c r="I62" s="282"/>
      <c r="J62" s="282"/>
      <c r="K62" s="344"/>
    </row>
    <row r="63" spans="1:11" ht="21" customHeight="1">
      <c r="A63" s="160"/>
      <c r="B63" s="797" t="s">
        <v>731</v>
      </c>
      <c r="C63" s="798"/>
      <c r="D63" s="347" t="s">
        <v>730</v>
      </c>
      <c r="E63" s="526"/>
      <c r="F63" s="526"/>
      <c r="G63" s="526"/>
      <c r="H63" s="348">
        <f>SUM(E63:G63)</f>
        <v>0</v>
      </c>
      <c r="I63" s="282"/>
      <c r="J63" s="282"/>
      <c r="K63" s="344"/>
    </row>
    <row r="64" spans="1:11" ht="21" customHeight="1">
      <c r="A64" s="160"/>
      <c r="B64" s="799" t="s">
        <v>732</v>
      </c>
      <c r="C64" s="800"/>
      <c r="D64" s="349" t="s">
        <v>730</v>
      </c>
      <c r="E64" s="526"/>
      <c r="F64" s="526"/>
      <c r="G64" s="526"/>
      <c r="H64" s="346">
        <f>SUM(E64:G64)</f>
        <v>0</v>
      </c>
      <c r="I64" s="282"/>
      <c r="J64" s="282"/>
      <c r="K64" s="344"/>
    </row>
    <row r="65" spans="1:12" s="57" customFormat="1" ht="3" customHeight="1">
      <c r="A65" s="189"/>
      <c r="B65" s="350"/>
      <c r="C65" s="351"/>
      <c r="D65" s="352"/>
      <c r="E65" s="353"/>
      <c r="F65" s="353"/>
      <c r="G65" s="353"/>
      <c r="H65" s="354"/>
      <c r="I65" s="282"/>
      <c r="J65" s="282"/>
      <c r="K65" s="355"/>
    </row>
    <row r="66" spans="1:12" s="98" customFormat="1" ht="18" customHeight="1" thickBot="1">
      <c r="A66" s="160"/>
      <c r="B66" s="772" t="s">
        <v>1001</v>
      </c>
      <c r="C66" s="773"/>
      <c r="D66" s="356" t="s">
        <v>730</v>
      </c>
      <c r="E66" s="533">
        <f t="shared" ref="E66:H66" si="1">SUM(E60:E64)</f>
        <v>0</v>
      </c>
      <c r="F66" s="533">
        <f>SUM(F60:F64)</f>
        <v>0</v>
      </c>
      <c r="G66" s="533">
        <f t="shared" si="1"/>
        <v>0</v>
      </c>
      <c r="H66" s="534">
        <f t="shared" si="1"/>
        <v>0</v>
      </c>
      <c r="I66" s="783"/>
      <c r="J66" s="784"/>
      <c r="K66" s="344"/>
      <c r="L66"/>
    </row>
    <row r="67" spans="1:12" s="98" customFormat="1" ht="4.9000000000000004" customHeight="1" thickTop="1">
      <c r="A67" s="160"/>
      <c r="B67" s="344"/>
      <c r="C67" s="344"/>
      <c r="D67" s="344"/>
      <c r="E67" s="344"/>
      <c r="F67" s="344"/>
      <c r="G67" s="344"/>
      <c r="H67" s="344"/>
      <c r="I67" s="344"/>
      <c r="J67" s="344"/>
      <c r="K67" s="344"/>
    </row>
    <row r="68" spans="1:12" s="98" customFormat="1" ht="28.15" customHeight="1">
      <c r="A68" s="160"/>
      <c r="B68" s="357"/>
      <c r="C68" s="358"/>
      <c r="D68" s="358"/>
      <c r="E68" s="588" t="str">
        <f>IF($D$48="Flat rate 25 %",IF(E64&gt;SUM(E60+E62+E63)*0.25,"Výše nepřímých nákladů 
v daném roce překročena!",""),"")</f>
        <v/>
      </c>
      <c r="F68" s="588" t="str">
        <f>IF($D$48="Flat rate 25 %",IF(F64&gt;SUM(F60+F62+F63)*0.25,"Výše nepřímých nákladů 
v daném roce překročena!",""),"")</f>
        <v/>
      </c>
      <c r="G68" s="588" t="str">
        <f>IF($D$48="Flat rate 25 %",IF(G64&gt;SUM(G60+G62+G63)*0.25,"Výše nepřímých nákladů 
v daném roce překročena!",""),"")</f>
        <v/>
      </c>
      <c r="H68" s="776"/>
      <c r="I68" s="776"/>
      <c r="J68" s="344"/>
      <c r="K68" s="344"/>
    </row>
    <row r="69" spans="1:12" s="98" customFormat="1" ht="5.45" customHeight="1">
      <c r="A69" s="46"/>
      <c r="B69" s="358"/>
      <c r="C69" s="358"/>
      <c r="D69" s="358"/>
      <c r="E69" s="358"/>
      <c r="F69" s="358"/>
      <c r="G69" s="358"/>
      <c r="H69" s="359"/>
      <c r="I69" s="344"/>
      <c r="J69" s="344"/>
      <c r="K69" s="344"/>
    </row>
    <row r="70" spans="1:12" s="98" customFormat="1" ht="20.45" customHeight="1">
      <c r="B70" s="360" t="s">
        <v>775</v>
      </c>
      <c r="C70" s="358"/>
      <c r="D70" s="790" t="str">
        <f>IF(H61=0,"  Není relevantní",IF(H61&lt;=0.2*(H66),"  Výše nákladů na subdodávky je v pořádku.","  Náklady na subdodávky překročily 20% z celkových uznaných nákladů."))</f>
        <v xml:space="preserve">  Není relevantní</v>
      </c>
      <c r="E70" s="791"/>
      <c r="F70" s="791"/>
      <c r="G70" s="792"/>
      <c r="H70" s="359"/>
      <c r="I70" s="344"/>
      <c r="J70" s="344"/>
      <c r="K70" s="282"/>
    </row>
    <row r="71" spans="1:12" s="98" customFormat="1" ht="9" customHeight="1">
      <c r="B71" s="361"/>
      <c r="C71" s="358"/>
      <c r="D71" s="362"/>
      <c r="E71" s="362"/>
      <c r="F71" s="362"/>
      <c r="G71" s="358"/>
      <c r="H71" s="359"/>
      <c r="I71" s="344"/>
      <c r="J71" s="344"/>
      <c r="K71" s="282"/>
    </row>
    <row r="72" spans="1:12" s="98" customFormat="1" ht="20.25" customHeight="1">
      <c r="B72" s="360" t="s">
        <v>1072</v>
      </c>
      <c r="C72" s="358"/>
      <c r="D72" s="790" t="str">
        <f>IF($D$48="Flat rate 25 %",IF(H64&gt;SUM(H60+H62+H63)*0.25,"  Výše nepřímých nákladů vykazovaných metodou flat rate 25 % překročena! Prosím opravte.","  Výše nepřímých nákladů je v pořádku."),"  Není relevantní")</f>
        <v xml:space="preserve">  Není relevantní</v>
      </c>
      <c r="E72" s="791"/>
      <c r="F72" s="791"/>
      <c r="G72" s="792"/>
      <c r="H72" s="577"/>
      <c r="I72" s="578"/>
      <c r="J72" s="578"/>
      <c r="K72" s="282"/>
    </row>
    <row r="73" spans="1:12" s="98" customFormat="1" ht="9" customHeight="1">
      <c r="B73" s="361"/>
      <c r="C73" s="358"/>
      <c r="D73" s="362"/>
      <c r="E73" s="362"/>
      <c r="F73" s="362"/>
      <c r="G73" s="358"/>
      <c r="H73" s="577"/>
      <c r="I73" s="578"/>
      <c r="J73" s="578"/>
      <c r="K73" s="282"/>
    </row>
    <row r="74" spans="1:12" ht="13.15" customHeight="1">
      <c r="B74" s="789" t="s">
        <v>1077</v>
      </c>
      <c r="C74" s="789"/>
      <c r="D74" s="789"/>
      <c r="E74" s="789"/>
      <c r="F74" s="789"/>
      <c r="G74" s="789"/>
      <c r="H74" s="789"/>
      <c r="I74" s="318"/>
      <c r="J74" s="318"/>
      <c r="K74" s="282"/>
    </row>
    <row r="75" spans="1:12" ht="10.9" customHeight="1">
      <c r="B75" s="789"/>
      <c r="C75" s="789"/>
      <c r="D75" s="789"/>
      <c r="E75" s="789"/>
      <c r="F75" s="789"/>
      <c r="G75" s="789"/>
      <c r="H75" s="789"/>
      <c r="I75" s="318"/>
      <c r="J75" s="282"/>
      <c r="K75" s="282"/>
    </row>
    <row r="76" spans="1:12" s="98" customFormat="1" ht="4.9000000000000004" customHeight="1">
      <c r="B76" s="653"/>
      <c r="C76" s="653"/>
      <c r="D76" s="653"/>
      <c r="E76" s="653"/>
      <c r="F76" s="653"/>
      <c r="G76" s="653"/>
      <c r="H76" s="653"/>
      <c r="I76" s="318"/>
      <c r="J76" s="282"/>
      <c r="K76" s="282"/>
    </row>
    <row r="77" spans="1:12" s="98" customFormat="1" ht="15.6" customHeight="1">
      <c r="B77" s="653" t="s">
        <v>1011</v>
      </c>
      <c r="C77" s="653"/>
      <c r="D77" s="653"/>
      <c r="E77" s="653"/>
      <c r="F77" s="653"/>
      <c r="G77" s="653"/>
      <c r="H77" s="653"/>
      <c r="I77" s="318"/>
      <c r="J77" s="282"/>
      <c r="K77" s="282"/>
    </row>
    <row r="78" spans="1:12" ht="15.75" customHeight="1">
      <c r="B78" s="363"/>
      <c r="C78" s="363"/>
      <c r="D78" s="364"/>
      <c r="E78" s="365"/>
      <c r="F78" s="366"/>
      <c r="G78" s="366"/>
      <c r="H78" s="366"/>
      <c r="I78" s="367"/>
      <c r="J78" s="366"/>
      <c r="K78" s="366"/>
    </row>
    <row r="79" spans="1:12" ht="15.75" customHeight="1">
      <c r="B79" s="338" t="s">
        <v>1025</v>
      </c>
      <c r="C79" s="313"/>
      <c r="D79" s="274"/>
      <c r="E79" s="274"/>
      <c r="F79" s="274"/>
      <c r="G79" s="274"/>
      <c r="H79" s="274"/>
      <c r="I79" s="274"/>
      <c r="J79" s="274"/>
      <c r="K79" s="368"/>
      <c r="L79" s="39"/>
    </row>
    <row r="80" spans="1:12" s="98" customFormat="1" ht="9" customHeight="1">
      <c r="B80" s="514"/>
      <c r="C80" s="514"/>
      <c r="D80" s="514"/>
      <c r="E80" s="514"/>
      <c r="F80" s="514"/>
      <c r="G80" s="514"/>
      <c r="H80" s="514"/>
      <c r="I80" s="514"/>
      <c r="J80" s="514"/>
      <c r="K80" s="368"/>
      <c r="L80" s="39"/>
    </row>
    <row r="81" spans="2:12" s="98" customFormat="1" ht="20.25" customHeight="1">
      <c r="B81" s="652" t="s">
        <v>1150</v>
      </c>
      <c r="C81" s="513"/>
      <c r="D81" s="514"/>
      <c r="E81" s="514"/>
      <c r="F81" s="514"/>
      <c r="G81" s="514"/>
      <c r="H81" s="514"/>
      <c r="I81" s="282"/>
      <c r="J81" s="282"/>
      <c r="K81" s="359"/>
      <c r="L81" s="39"/>
    </row>
    <row r="82" spans="2:12" s="98" customFormat="1" ht="28.5" customHeight="1">
      <c r="B82" s="793" t="s">
        <v>1173</v>
      </c>
      <c r="C82" s="793"/>
      <c r="D82" s="793"/>
      <c r="E82" s="793"/>
      <c r="F82" s="793"/>
      <c r="G82" s="793"/>
      <c r="H82" s="793"/>
      <c r="I82" s="282"/>
      <c r="J82" s="282"/>
      <c r="K82" s="410"/>
      <c r="L82" s="39"/>
    </row>
    <row r="83" spans="2:12" s="98" customFormat="1" ht="8.4499999999999993" customHeight="1">
      <c r="B83" s="498"/>
      <c r="C83" s="498"/>
      <c r="D83" s="498"/>
      <c r="E83" s="498"/>
      <c r="F83" s="498"/>
      <c r="G83" s="498"/>
      <c r="H83" s="498"/>
      <c r="I83" s="282"/>
      <c r="J83" s="282"/>
      <c r="K83" s="410"/>
      <c r="L83" s="39"/>
    </row>
    <row r="84" spans="2:12" s="591" customFormat="1" ht="20.100000000000001" customHeight="1">
      <c r="B84" s="785" t="s">
        <v>722</v>
      </c>
      <c r="C84" s="786"/>
      <c r="D84" s="589" t="s">
        <v>723</v>
      </c>
      <c r="E84" s="592" t="s">
        <v>771</v>
      </c>
      <c r="F84" s="593" t="s">
        <v>772</v>
      </c>
      <c r="G84" s="592" t="s">
        <v>773</v>
      </c>
      <c r="H84" s="594" t="s">
        <v>725</v>
      </c>
      <c r="I84" s="595"/>
      <c r="J84" s="595"/>
      <c r="K84" s="595"/>
    </row>
    <row r="85" spans="2:12" ht="35.1" customHeight="1">
      <c r="B85" s="787" t="s">
        <v>1060</v>
      </c>
      <c r="C85" s="788"/>
      <c r="D85" s="345" t="s">
        <v>730</v>
      </c>
      <c r="E85" s="527">
        <f>IF($D$12="VO - Výzkumná organizace",FLOOR((E66*$E$32),1),FLOOR(E66*(E40*$E$27+E41*$F$27),1))</f>
        <v>0</v>
      </c>
      <c r="F85" s="527">
        <f>IF($D$12="VO - Výzkumná organizace",FLOOR((F66*$E$32),1),FLOOR(F66*(F40*$E$27+F41*$F$27),1))</f>
        <v>0</v>
      </c>
      <c r="G85" s="527">
        <f>IF($D$12="VO - Výzkumná organizace",FLOOR((G66*$E$32),1),FLOOR(G66*(G40*$E$27+G41*$F$27),1))</f>
        <v>0</v>
      </c>
      <c r="H85" s="528">
        <f>SUM(E85:G85)</f>
        <v>0</v>
      </c>
      <c r="I85" s="794"/>
      <c r="J85" s="795"/>
      <c r="K85" s="282"/>
    </row>
    <row r="86" spans="2:12" s="98" customFormat="1" ht="35.1" customHeight="1">
      <c r="B86" s="770" t="str">
        <f>IF(FP_HÚ&lt;&gt;"VO - výzkumná organizace","","Maximální výše podpory pro výzkumnou organizaci
v případě dofinancování druhým subjektem")</f>
        <v/>
      </c>
      <c r="C86" s="771"/>
      <c r="D86" s="369" t="str">
        <f>IF(FP_HÚ&lt;&gt;"VO - výzkumná organizace","","€")</f>
        <v/>
      </c>
      <c r="E86" s="529" t="str">
        <f>IF(FP_HÚ&lt;&gt;"VO - výzkumná organizace","",PRODUCT(E66*$F$27))</f>
        <v/>
      </c>
      <c r="F86" s="529" t="str">
        <f>IF(FP_HÚ&lt;&gt;"VO - výzkumná organizace","",PRODUCT(F66*$F$27))</f>
        <v/>
      </c>
      <c r="G86" s="529" t="str">
        <f>IF(FP_HÚ&lt;&gt;"VO - výzkumná organizace","",PRODUCT(G66*$F$27))</f>
        <v/>
      </c>
      <c r="H86" s="530" t="str">
        <f>IF(B86="","",SUM(E86:G86))</f>
        <v/>
      </c>
      <c r="I86" s="796"/>
      <c r="J86" s="795"/>
      <c r="K86" s="282"/>
    </row>
    <row r="87" spans="2:12" ht="21" customHeight="1">
      <c r="B87" s="768" t="s">
        <v>1003</v>
      </c>
      <c r="C87" s="769"/>
      <c r="D87" s="370" t="s">
        <v>730</v>
      </c>
      <c r="E87" s="531"/>
      <c r="F87" s="531"/>
      <c r="G87" s="531"/>
      <c r="H87" s="528">
        <f>SUM(E87:G87)</f>
        <v>0</v>
      </c>
      <c r="I87" s="497"/>
      <c r="J87" s="496"/>
      <c r="K87" s="282"/>
    </row>
    <row r="88" spans="2:12" ht="21" customHeight="1">
      <c r="B88" s="770" t="s">
        <v>735</v>
      </c>
      <c r="C88" s="771"/>
      <c r="D88" s="371" t="s">
        <v>730</v>
      </c>
      <c r="E88" s="532">
        <f t="shared" ref="E88:G88" si="2">E89-E87</f>
        <v>0</v>
      </c>
      <c r="F88" s="532">
        <f t="shared" si="2"/>
        <v>0</v>
      </c>
      <c r="G88" s="532">
        <f t="shared" si="2"/>
        <v>0</v>
      </c>
      <c r="H88" s="530">
        <f>SUM(E88:G88)</f>
        <v>0</v>
      </c>
      <c r="I88" s="282"/>
      <c r="J88" s="282"/>
      <c r="K88" s="282"/>
    </row>
    <row r="89" spans="2:12" ht="21" customHeight="1">
      <c r="B89" s="768" t="s">
        <v>734</v>
      </c>
      <c r="C89" s="769"/>
      <c r="D89" s="370" t="s">
        <v>730</v>
      </c>
      <c r="E89" s="527">
        <f>E66</f>
        <v>0</v>
      </c>
      <c r="F89" s="527">
        <f>F66</f>
        <v>0</v>
      </c>
      <c r="G89" s="527">
        <f>G66</f>
        <v>0</v>
      </c>
      <c r="H89" s="528">
        <f>H66</f>
        <v>0</v>
      </c>
      <c r="I89" s="282"/>
      <c r="J89" s="282"/>
      <c r="K89" s="282"/>
    </row>
    <row r="90" spans="2:12" s="57" customFormat="1" ht="3" customHeight="1">
      <c r="B90" s="350"/>
      <c r="C90" s="351"/>
      <c r="D90" s="372"/>
      <c r="E90" s="373"/>
      <c r="F90" s="373"/>
      <c r="G90" s="374"/>
      <c r="H90" s="375"/>
      <c r="I90" s="282"/>
      <c r="J90" s="282"/>
      <c r="K90" s="281"/>
    </row>
    <row r="91" spans="2:12" ht="18" customHeight="1" thickBot="1">
      <c r="B91" s="772" t="s">
        <v>736</v>
      </c>
      <c r="C91" s="773"/>
      <c r="D91" s="356" t="s">
        <v>724</v>
      </c>
      <c r="E91" s="376">
        <f t="shared" ref="E91:H91" si="3">IFERROR(E87/E89,0)</f>
        <v>0</v>
      </c>
      <c r="F91" s="376">
        <f t="shared" si="3"/>
        <v>0</v>
      </c>
      <c r="G91" s="377">
        <f t="shared" si="3"/>
        <v>0</v>
      </c>
      <c r="H91" s="378">
        <f t="shared" si="3"/>
        <v>0</v>
      </c>
      <c r="I91" s="282"/>
      <c r="J91" s="282"/>
      <c r="K91" s="282"/>
    </row>
    <row r="92" spans="2:12" s="98" customFormat="1" ht="3" customHeight="1" thickTop="1">
      <c r="B92" s="282"/>
      <c r="C92" s="282"/>
      <c r="D92" s="282"/>
      <c r="E92" s="282"/>
      <c r="F92" s="282"/>
      <c r="G92" s="282"/>
      <c r="H92" s="282"/>
      <c r="I92" s="282"/>
      <c r="J92" s="282"/>
      <c r="K92" s="282"/>
    </row>
    <row r="93" spans="2:12" s="98" customFormat="1" ht="21" customHeight="1">
      <c r="B93" s="282"/>
      <c r="C93" s="282"/>
      <c r="D93" s="282"/>
      <c r="E93" s="282"/>
      <c r="F93" s="282"/>
      <c r="G93" s="282"/>
      <c r="H93" s="782" t="str">
        <f>IF($H$86="",IF($H$87&gt;$H$85,"  Přesáhli jste maximální možnou intenzitu podpory 
  pro daný typ subjektu dle Nařízení EK!",""),IF($H$87&gt;$H$86,"  Přesáhli jste maximální možnou intenzitu podpory 
  pro daný typ subjektu dle Nařízení EK!",""))</f>
        <v/>
      </c>
      <c r="I93" s="782"/>
      <c r="J93" s="282"/>
      <c r="K93" s="282"/>
    </row>
    <row r="94" spans="2:12" s="98" customFormat="1" ht="28.5" customHeight="1">
      <c r="B94" s="659" t="str">
        <f>IF('Identifikační údaje projektu'!D23=1,"Kontrola podpory za všechny české uchazeče 
a za projekt dle programu prostředí pro život","")</f>
        <v/>
      </c>
      <c r="C94" s="494"/>
      <c r="D94" s="649" t="str">
        <f>IF('Identifikační údaje projektu'!D23=1,míra_podpory,"")</f>
        <v/>
      </c>
      <c r="E94" s="775" t="str">
        <f>IF('Identifikační údaje projektu'!D23=1,IF($D$94&lt;=$E$32,"  Požadovaná podpora je v pořádku.","  Požadovaná podpora převyšuje maximální možnou podporu 
  plynoucí z podmínek programu Prostředí pro život!"),"")</f>
        <v/>
      </c>
      <c r="F94" s="776"/>
      <c r="G94" s="776"/>
      <c r="H94" s="782"/>
      <c r="I94" s="782"/>
      <c r="J94" s="648"/>
      <c r="K94" s="282"/>
    </row>
    <row r="95" spans="2:12" s="98" customFormat="1" ht="12" customHeight="1">
      <c r="B95" s="379"/>
      <c r="C95" s="282"/>
      <c r="D95" s="282"/>
      <c r="E95" s="282"/>
      <c r="F95" s="380"/>
      <c r="G95" s="282"/>
      <c r="H95" s="282"/>
      <c r="I95" s="282"/>
      <c r="J95" s="282"/>
      <c r="K95" s="282"/>
    </row>
    <row r="96" spans="2:12" ht="15.75" customHeight="1">
      <c r="B96" s="774" t="s">
        <v>1174</v>
      </c>
      <c r="C96" s="774"/>
      <c r="D96" s="774"/>
      <c r="E96" s="774" t="str">
        <f t="shared" ref="E96:G96" si="4">IF(E87&gt;E85,"Překročena výše podpory","")</f>
        <v/>
      </c>
      <c r="F96" s="774" t="str">
        <f t="shared" si="4"/>
        <v/>
      </c>
      <c r="G96" s="774" t="str">
        <f t="shared" si="4"/>
        <v/>
      </c>
      <c r="H96" s="774"/>
      <c r="I96" s="774"/>
      <c r="J96" s="774"/>
      <c r="K96" s="282"/>
    </row>
    <row r="97" spans="2:11" ht="15.75" customHeight="1">
      <c r="B97" s="381"/>
      <c r="C97" s="274"/>
      <c r="D97" s="329"/>
      <c r="E97" s="329"/>
      <c r="F97" s="329"/>
      <c r="G97" s="329"/>
      <c r="H97" s="329"/>
      <c r="I97" s="274"/>
      <c r="J97" s="274"/>
      <c r="K97" s="329"/>
    </row>
    <row r="98" spans="2:11" s="57" customFormat="1" ht="15.6" customHeight="1">
      <c r="B98" s="338" t="s">
        <v>1024</v>
      </c>
      <c r="C98" s="288"/>
      <c r="D98" s="288"/>
      <c r="E98" s="288"/>
      <c r="F98" s="288"/>
      <c r="G98" s="288"/>
      <c r="H98" s="288"/>
      <c r="I98" s="288"/>
      <c r="J98" s="288"/>
      <c r="K98" s="281"/>
    </row>
    <row r="99" spans="2:11" s="57" customFormat="1" ht="4.9000000000000004" customHeight="1">
      <c r="B99" s="382"/>
      <c r="C99" s="382"/>
      <c r="D99" s="382"/>
      <c r="E99" s="382"/>
      <c r="F99" s="382"/>
      <c r="G99" s="382"/>
      <c r="H99" s="382"/>
      <c r="I99" s="382"/>
      <c r="J99" s="382"/>
      <c r="K99" s="281"/>
    </row>
    <row r="100" spans="2:11" s="98" customFormat="1" ht="15.75" customHeight="1">
      <c r="B100" s="779" t="s">
        <v>1007</v>
      </c>
      <c r="C100" s="383"/>
      <c r="D100" s="780" t="s">
        <v>730</v>
      </c>
      <c r="E100" s="781">
        <f>E66*(1-E91)</f>
        <v>0</v>
      </c>
      <c r="F100" s="781">
        <f>F66*(1-F91)</f>
        <v>0</v>
      </c>
      <c r="G100" s="781">
        <f>G66*(1-G91)</f>
        <v>0</v>
      </c>
      <c r="H100" s="777">
        <f>SUM(E100:G101)</f>
        <v>0</v>
      </c>
      <c r="I100" s="282"/>
      <c r="J100" s="282"/>
      <c r="K100" s="328"/>
    </row>
    <row r="101" spans="2:11" s="57" customFormat="1" ht="13.9" customHeight="1">
      <c r="B101" s="779"/>
      <c r="C101" s="383"/>
      <c r="D101" s="780"/>
      <c r="E101" s="781"/>
      <c r="F101" s="781"/>
      <c r="G101" s="781"/>
      <c r="H101" s="778"/>
      <c r="I101" s="282"/>
      <c r="J101" s="282"/>
      <c r="K101" s="384"/>
    </row>
    <row r="102" spans="2:11" s="57" customFormat="1" ht="9.6" customHeight="1">
      <c r="B102" s="382"/>
      <c r="C102" s="383"/>
      <c r="D102" s="382"/>
      <c r="E102" s="382"/>
      <c r="F102" s="382"/>
      <c r="G102" s="382"/>
      <c r="H102" s="382"/>
      <c r="I102" s="382"/>
      <c r="J102" s="282"/>
      <c r="K102" s="384"/>
    </row>
    <row r="103" spans="2:11" s="98" customFormat="1" ht="15.75" customHeight="1">
      <c r="B103" s="381"/>
      <c r="C103" s="329"/>
      <c r="D103" s="329"/>
      <c r="E103" s="329"/>
      <c r="F103" s="329"/>
      <c r="G103" s="329"/>
      <c r="H103" s="329"/>
      <c r="I103" s="329"/>
      <c r="J103" s="329"/>
      <c r="K103" s="329"/>
    </row>
    <row r="104" spans="2:11" s="98" customFormat="1" ht="15.75" customHeight="1">
      <c r="B104" s="518" t="s">
        <v>1145</v>
      </c>
      <c r="C104" s="277"/>
      <c r="D104" s="277"/>
      <c r="E104" s="277"/>
      <c r="F104" s="277"/>
      <c r="G104" s="277"/>
      <c r="H104" s="277"/>
      <c r="I104" s="277"/>
      <c r="J104" s="277"/>
      <c r="K104" s="328"/>
    </row>
    <row r="105" spans="2:11" s="98" customFormat="1" ht="4.9000000000000004" customHeight="1">
      <c r="B105" s="289"/>
      <c r="C105" s="289"/>
      <c r="D105" s="289"/>
      <c r="E105" s="289"/>
      <c r="F105" s="289"/>
      <c r="G105" s="385"/>
      <c r="H105" s="289"/>
      <c r="I105" s="289"/>
      <c r="J105" s="289"/>
      <c r="K105" s="328"/>
    </row>
    <row r="106" spans="2:11" s="98" customFormat="1" ht="36" customHeight="1">
      <c r="B106" s="512" t="s">
        <v>1143</v>
      </c>
      <c r="C106" s="282"/>
      <c r="D106" s="386" t="s">
        <v>1004</v>
      </c>
      <c r="E106" s="645">
        <f>$H$66</f>
        <v>0</v>
      </c>
      <c r="F106" s="282"/>
      <c r="G106" s="386" t="s">
        <v>1071</v>
      </c>
      <c r="H106" s="645">
        <f>$H$87</f>
        <v>0</v>
      </c>
      <c r="I106" s="387"/>
      <c r="J106" s="282"/>
      <c r="K106" s="328"/>
    </row>
    <row r="107" spans="2:11" s="98" customFormat="1" ht="9.6" customHeight="1">
      <c r="B107" s="282"/>
      <c r="C107" s="282"/>
      <c r="D107" s="282"/>
      <c r="E107" s="282"/>
      <c r="F107" s="282"/>
      <c r="G107" s="282"/>
      <c r="H107" s="282"/>
      <c r="I107" s="282"/>
      <c r="J107" s="282"/>
      <c r="K107" s="328"/>
    </row>
    <row r="108" spans="2:11" s="96" customFormat="1" ht="15.6" customHeight="1">
      <c r="B108" s="388"/>
      <c r="C108" s="388"/>
      <c r="D108" s="388"/>
      <c r="E108" s="388"/>
      <c r="F108" s="388"/>
      <c r="G108" s="388"/>
      <c r="H108" s="388"/>
      <c r="I108" s="388"/>
      <c r="J108" s="388"/>
      <c r="K108" s="389"/>
    </row>
    <row r="109" spans="2:11" s="96" customFormat="1" ht="15.6" customHeight="1">
      <c r="B109" s="388"/>
      <c r="C109" s="388"/>
      <c r="D109" s="388"/>
      <c r="E109" s="388"/>
      <c r="F109" s="388"/>
      <c r="G109" s="388"/>
      <c r="H109" s="388"/>
      <c r="I109" s="388"/>
      <c r="J109" s="388"/>
      <c r="K109" s="389"/>
    </row>
    <row r="110" spans="2:11" ht="15.75" customHeight="1">
      <c r="B110" s="739" t="s">
        <v>1196</v>
      </c>
      <c r="C110" s="739"/>
      <c r="D110" s="739"/>
      <c r="E110" s="739"/>
      <c r="F110" s="739"/>
      <c r="G110" s="739"/>
      <c r="H110" s="739"/>
      <c r="I110" s="739"/>
      <c r="J110" s="739"/>
      <c r="K110" s="329"/>
    </row>
    <row r="111" spans="2:11" ht="15.75" customHeight="1">
      <c r="B111" s="368"/>
      <c r="C111" s="368"/>
      <c r="D111" s="368"/>
      <c r="E111" s="368"/>
      <c r="F111" s="368"/>
      <c r="G111" s="368"/>
      <c r="H111" s="368"/>
      <c r="I111" s="368"/>
      <c r="J111" s="274"/>
      <c r="K111" s="329"/>
    </row>
    <row r="112" spans="2:11" ht="15.75" customHeight="1">
      <c r="B112" s="92"/>
      <c r="C112" s="92"/>
      <c r="D112" s="92"/>
      <c r="E112" s="92"/>
      <c r="F112" s="92"/>
      <c r="G112" s="92"/>
      <c r="H112" s="92"/>
      <c r="I112" s="92"/>
      <c r="J112" s="172"/>
      <c r="K112" s="21"/>
    </row>
    <row r="113" spans="9:11" ht="15.75" customHeight="1">
      <c r="J113" s="21"/>
      <c r="K113" s="21"/>
    </row>
    <row r="114" spans="9:11" ht="15.75" customHeight="1">
      <c r="J114" s="21"/>
      <c r="K114" s="21"/>
    </row>
    <row r="115" spans="9:11" ht="15.75" customHeight="1">
      <c r="K115" s="21"/>
    </row>
    <row r="116" spans="9:11" ht="15.75" customHeight="1">
      <c r="I116" s="736" t="s">
        <v>782</v>
      </c>
      <c r="J116" s="736"/>
    </row>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sheetData>
  <sheetProtection algorithmName="SHA-512" hashValue="vg3ApV/y7FUr2jInW1RO5s+J+t4bRhYRWP/HilKRUvhCo4Ax0SVFPHaYzwYDm63ahuv4w5H5+s/ETg59KVVr/w==" saltValue="YVOV1KEOOK90BaE2VDyVsw==" spinCount="100000" sheet="1" objects="1" scenarios="1"/>
  <dataConsolidate/>
  <customSheetViews>
    <customSheetView guid="{258BA2CE-0D4B-4685-9512-B6E91D85BFDC}" fitToPage="1">
      <pageMargins left="0.7" right="0.7" top="0.78740157499999996" bottom="0.78740157499999996" header="0" footer="0"/>
      <pageSetup paperSize="9" orientation="landscape"/>
    </customSheetView>
  </customSheetViews>
  <mergeCells count="55">
    <mergeCell ref="B39:C39"/>
    <mergeCell ref="D12:E12"/>
    <mergeCell ref="B57:K57"/>
    <mergeCell ref="B40:C40"/>
    <mergeCell ref="B41:C41"/>
    <mergeCell ref="B44:C44"/>
    <mergeCell ref="B45:C45"/>
    <mergeCell ref="B43:C43"/>
    <mergeCell ref="B18:K18"/>
    <mergeCell ref="B17:H17"/>
    <mergeCell ref="B51:H51"/>
    <mergeCell ref="B52:H52"/>
    <mergeCell ref="B50:H50"/>
    <mergeCell ref="B30:D30"/>
    <mergeCell ref="D8:F8"/>
    <mergeCell ref="B37:G37"/>
    <mergeCell ref="G27:H27"/>
    <mergeCell ref="B3:G3"/>
    <mergeCell ref="F10:H10"/>
    <mergeCell ref="B14:B15"/>
    <mergeCell ref="D14:D15"/>
    <mergeCell ref="B6:J6"/>
    <mergeCell ref="E14:F15"/>
    <mergeCell ref="B63:C63"/>
    <mergeCell ref="B64:C64"/>
    <mergeCell ref="B66:C66"/>
    <mergeCell ref="B60:C60"/>
    <mergeCell ref="B59:C59"/>
    <mergeCell ref="B61:C61"/>
    <mergeCell ref="B62:C62"/>
    <mergeCell ref="B86:C86"/>
    <mergeCell ref="I66:J66"/>
    <mergeCell ref="B84:C84"/>
    <mergeCell ref="B85:C85"/>
    <mergeCell ref="B74:H75"/>
    <mergeCell ref="D70:G70"/>
    <mergeCell ref="B82:H82"/>
    <mergeCell ref="H68:I68"/>
    <mergeCell ref="I85:J86"/>
    <mergeCell ref="D72:G72"/>
    <mergeCell ref="I116:J116"/>
    <mergeCell ref="B110:J110"/>
    <mergeCell ref="B87:C87"/>
    <mergeCell ref="B88:C88"/>
    <mergeCell ref="B89:C89"/>
    <mergeCell ref="B91:C91"/>
    <mergeCell ref="B96:J96"/>
    <mergeCell ref="E94:G94"/>
    <mergeCell ref="H100:H101"/>
    <mergeCell ref="B100:B101"/>
    <mergeCell ref="D100:D101"/>
    <mergeCell ref="E100:E101"/>
    <mergeCell ref="F100:F101"/>
    <mergeCell ref="H93:I94"/>
    <mergeCell ref="G100:G101"/>
  </mergeCells>
  <conditionalFormatting sqref="B4:C4">
    <cfRule type="notContainsBlanks" dxfId="62" priority="43">
      <formula>LEN(TRIM(B4))&gt;0</formula>
    </cfRule>
  </conditionalFormatting>
  <conditionalFormatting sqref="E32">
    <cfRule type="notContainsBlanks" dxfId="61" priority="35">
      <formula>LEN(TRIM(E32))&gt;0</formula>
    </cfRule>
  </conditionalFormatting>
  <conditionalFormatting sqref="D70">
    <cfRule type="containsText" dxfId="60" priority="33" operator="containsText" text="překročily">
      <formula>NOT(ISERROR(SEARCH("překročily",D70)))</formula>
    </cfRule>
    <cfRule type="containsText" dxfId="59" priority="34" operator="containsText" text="v pořádku">
      <formula>NOT(ISERROR(SEARCH("v pořádku",D70)))</formula>
    </cfRule>
    <cfRule type="containsBlanks" dxfId="58" priority="44">
      <formula>LEN(TRIM(D70))=0</formula>
    </cfRule>
  </conditionalFormatting>
  <conditionalFormatting sqref="E94">
    <cfRule type="containsText" dxfId="57" priority="18" operator="containsText" text="převyšuje">
      <formula>NOT(ISERROR(SEARCH("převyšuje",E94)))</formula>
    </cfRule>
    <cfRule type="containsText" dxfId="56" priority="19" operator="containsText" text="v pořádku">
      <formula>NOT(ISERROR(SEARCH("v pořádku",E94)))</formula>
    </cfRule>
  </conditionalFormatting>
  <conditionalFormatting sqref="D8:F8">
    <cfRule type="containsText" dxfId="55" priority="15" operator="containsText" text="chybí">
      <formula>NOT(ISERROR(SEARCH("chybí",D8)))</formula>
    </cfRule>
  </conditionalFormatting>
  <conditionalFormatting sqref="D12">
    <cfRule type="containsText" dxfId="54" priority="14" operator="containsText" text="chybí">
      <formula>NOT(ISERROR(SEARCH("chybí",D12)))</formula>
    </cfRule>
  </conditionalFormatting>
  <conditionalFormatting sqref="D94">
    <cfRule type="notContainsBlanks" dxfId="53" priority="47">
      <formula>LEN(TRIM(D94))&gt;0</formula>
    </cfRule>
    <cfRule type="containsBlanks" dxfId="52" priority="48">
      <formula>LEN(TRIM(D94))=0</formula>
    </cfRule>
  </conditionalFormatting>
  <conditionalFormatting sqref="D12:E12">
    <cfRule type="notContainsText" dxfId="51" priority="11" operator="notContains" text="Chybí">
      <formula>ISERROR(SEARCH("Chybí",D12))</formula>
    </cfRule>
  </conditionalFormatting>
  <conditionalFormatting sqref="D72">
    <cfRule type="containsText" dxfId="50" priority="3" operator="containsText" text="překročena">
      <formula>NOT(ISERROR(SEARCH("překročena",D72)))</formula>
    </cfRule>
    <cfRule type="containsText" dxfId="49" priority="4" operator="containsText" text="v pořádku">
      <formula>NOT(ISERROR(SEARCH("v pořádku",D72)))</formula>
    </cfRule>
  </conditionalFormatting>
  <conditionalFormatting sqref="E94">
    <cfRule type="containsText" dxfId="48" priority="2" operator="containsText" text="Pro kontrolu">
      <formula>NOT(ISERROR(SEARCH("Pro kontrolu",E94)))</formula>
    </cfRule>
  </conditionalFormatting>
  <conditionalFormatting sqref="D72 D70">
    <cfRule type="containsText" dxfId="47" priority="5" operator="containsText" text="relevantní">
      <formula>NOT(ISERROR(SEARCH("relevantní",D70)))</formula>
    </cfRule>
  </conditionalFormatting>
  <dataValidations count="5">
    <dataValidation allowBlank="1" sqref="D10 D12:D13" xr:uid="{A27146D4-9AE5-4D6C-A464-BBBCAD86434C}"/>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3, viz políčka výše." sqref="G87" xr:uid="{808B624F-EF62-4789-99BA-5D40E0027FA8}">
      <formula1>IF($G$86="",$G$85,$G$66)</formula1>
    </dataValidation>
    <dataValidation allowBlank="1" showInputMessage="1" showErrorMessage="1" prompt="Náklady na subdodávky jsou omezeny 20 % z celkových uznaných nákladů na projekt." sqref="E61" xr:uid="{C8B18C54-4628-48FC-B5A9-D256989B872F}"/>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1, viz políčka výše." sqref="E87" xr:uid="{6F208D01-5147-4C63-8968-9C31FFC51274}">
      <formula1>IF(E86="",E85,E66)</formula1>
    </dataValidation>
    <dataValidation type="decimal" operator="lessThanOrEqual" allowBlank="1" showInputMessage="1" showErrorMessage="1" errorTitle="Výše podpory" error="Zadali jste nepovolenou výši podpory (Vámi zadaná částka je příliš vysoká), pro pokračování prosím opravte." prompt="Zadejte částku, která je menší nebo rovna maximální výši podpory pro rok 2, viz políčka výše." sqref="F87" xr:uid="{C1F60BBC-2A0A-42D8-A823-57D6654378E7}">
      <formula1>IF(F87="",F85,F66)</formula1>
    </dataValidation>
  </dataValidations>
  <hyperlinks>
    <hyperlink ref="B56" r:id="rId1" xr:uid="{9E7EB424-772A-4F71-83F7-EECAC6B2BF0D}"/>
  </hyperlinks>
  <pageMargins left="0.7" right="0.7" top="0.78740157499999996" bottom="0.78740157499999996" header="0" footer="0"/>
  <pageSetup paperSize="9" orientation="landscape" r:id="rId2"/>
  <ignoredErrors>
    <ignoredError sqref="E66 G66" formulaRange="1"/>
    <ignoredError sqref="H86"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8" id="{0CE52532-56D1-4771-AC8E-7DD543DC4805}">
            <xm:f>$F$64&gt;číselníky!$L$39</xm:f>
            <x14:dxf>
              <font>
                <b/>
                <i val="0"/>
                <color theme="0"/>
              </font>
              <fill>
                <patternFill>
                  <bgColor rgb="FFFF0000"/>
                </patternFill>
              </fill>
              <border>
                <left style="thin">
                  <color theme="0"/>
                </left>
                <right style="thin">
                  <color theme="0"/>
                </right>
                <top style="thin">
                  <color theme="0"/>
                </top>
                <bottom style="thin">
                  <color theme="0"/>
                </bottom>
              </border>
            </x14:dxf>
          </x14:cfRule>
          <xm:sqref>F64</xm:sqref>
        </x14:conditionalFormatting>
        <x14:conditionalFormatting xmlns:xm="http://schemas.microsoft.com/office/excel/2006/main">
          <x14:cfRule type="expression" priority="7" id="{53D88E28-8E06-4A1B-99A1-721C4A8BA0DC}">
            <xm:f>$E$64&gt;číselníky!$K$39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E64</xm:sqref>
        </x14:conditionalFormatting>
        <x14:conditionalFormatting xmlns:xm="http://schemas.microsoft.com/office/excel/2006/main">
          <x14:cfRule type="expression" priority="6" id="{D599ED0A-2DC4-4F91-84EE-B9E523AEE3AD}">
            <xm:f>$G$64&gt;číselníky!$M$39</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platná hodnota" error="Vyberte prosím některou z možností rozevíracího seznamu." prompt="Vyberte z možností rozevíracího seznamu." xr:uid="{00000000-0002-0000-0500-000002000000}">
          <x14:formula1>
            <xm:f>číselníky!$Z$15:$Z$17</xm:f>
          </x14:formula1>
          <xm:sqref>D50</xm:sqref>
        </x14:dataValidation>
        <x14:dataValidation type="list" allowBlank="1" showInputMessage="1" showErrorMessage="1" errorTitle="Nebyla vybrána povolená hodnota" error="Vyberte z možností nabízených v rozevíracím seznamu." prompt="Vyberte z možností rozevíracího seznamu." xr:uid="{1926C73E-0784-4EE0-9BE3-349A75BCDC93}">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9CC8E260-61F8-4653-B1D5-9D9E410453F8}">
          <x14:formula1>
            <xm:f>číselníky!$Z$15:$Z$17</xm:f>
          </x14:formula1>
          <xm:sqref>D48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D2EE-9173-423E-A6AF-45C0DC7CD8DC}">
  <sheetPr>
    <tabColor rgb="FFF8F8F8"/>
    <pageSetUpPr fitToPage="1"/>
  </sheetPr>
  <dimension ref="A1:L1027"/>
  <sheetViews>
    <sheetView showGridLines="0" showRowColHeaders="0" zoomScaleNormal="100" workbookViewId="0"/>
  </sheetViews>
  <sheetFormatPr defaultColWidth="14.42578125" defaultRowHeight="15" customHeight="1"/>
  <cols>
    <col min="1" max="1" width="5.5703125" style="98" customWidth="1"/>
    <col min="2" max="2" width="51.42578125" style="98" customWidth="1"/>
    <col min="3" max="3" width="2.85546875" style="98" customWidth="1"/>
    <col min="4" max="4" width="22.5703125" style="98" customWidth="1"/>
    <col min="5" max="7" width="21.5703125" style="98" customWidth="1"/>
    <col min="8" max="8" width="23.5703125" style="98" customWidth="1"/>
    <col min="9" max="9" width="26" style="98" customWidth="1"/>
    <col min="10" max="10" width="8.7109375" style="98" customWidth="1"/>
    <col min="11" max="11" width="14.28515625" style="98" hidden="1" customWidth="1"/>
    <col min="12" max="16384" width="14.42578125" style="98"/>
  </cols>
  <sheetData>
    <row r="1" spans="1:11" ht="15" customHeight="1">
      <c r="A1" s="666"/>
    </row>
    <row r="2" spans="1:11" ht="24" customHeight="1"/>
    <row r="3" spans="1:11" ht="18" customHeight="1">
      <c r="B3" s="808" t="s">
        <v>1058</v>
      </c>
      <c r="C3" s="808"/>
      <c r="D3" s="808"/>
      <c r="E3" s="808"/>
      <c r="F3" s="808"/>
      <c r="G3" s="808"/>
      <c r="H3" s="100"/>
      <c r="I3" s="100"/>
      <c r="J3" s="100"/>
    </row>
    <row r="4" spans="1:11" ht="15.75" customHeight="1">
      <c r="B4" s="519" t="str">
        <f>IF('Identifikační údaje projektu'!D23="","Vyplnujtě pouze v případě, že se projektu účastní více než jeden český uchazeč",IF('Identifikační údaje projektu'!D23=1,"Vzhledem k tomu, že dle Vámi zadaných informací se projektu účastní jen jeden český uchazeč, není potřeba vyplňovat",""))</f>
        <v>Vyplnujtě pouze v případě, že se projektu účastní více než jeden český uchazeč</v>
      </c>
      <c r="C4" s="28"/>
      <c r="D4" s="21"/>
      <c r="E4" s="21"/>
      <c r="F4" s="21"/>
      <c r="G4" s="21"/>
      <c r="H4" s="21"/>
      <c r="I4" s="21"/>
      <c r="J4" s="21"/>
      <c r="K4" s="21"/>
    </row>
    <row r="5" spans="1:11" ht="15.75" customHeight="1">
      <c r="B5" s="23"/>
      <c r="C5" s="23"/>
      <c r="D5" s="21"/>
      <c r="E5" s="21"/>
      <c r="F5" s="21"/>
      <c r="G5" s="21"/>
      <c r="H5" s="21"/>
      <c r="I5" s="21"/>
      <c r="J5" s="21"/>
      <c r="K5" s="21"/>
    </row>
    <row r="6" spans="1:11" ht="24.6" customHeight="1">
      <c r="B6" s="681" t="s">
        <v>1061</v>
      </c>
      <c r="C6" s="682"/>
      <c r="D6" s="682"/>
      <c r="E6" s="682"/>
      <c r="F6" s="682"/>
      <c r="G6" s="682"/>
      <c r="H6" s="682"/>
      <c r="I6" s="682"/>
      <c r="J6" s="682"/>
      <c r="K6" s="270"/>
    </row>
    <row r="7" spans="1:11" ht="15.75" customHeight="1">
      <c r="B7" s="23"/>
      <c r="C7" s="23"/>
      <c r="D7" s="16"/>
      <c r="E7" s="16"/>
      <c r="F7" s="16"/>
      <c r="G7" s="16"/>
      <c r="H7" s="16"/>
      <c r="I7" s="16"/>
      <c r="J7" s="16"/>
      <c r="K7" s="16"/>
    </row>
    <row r="8" spans="1:11" ht="15.75" customHeight="1">
      <c r="B8" s="147" t="s">
        <v>766</v>
      </c>
      <c r="C8" s="23"/>
      <c r="D8" s="861" t="str">
        <f>IF('Identifikační údaje projektu'!D23="Vyberte možnost:","",IF('Identifikační údaje projektu'!D23&lt;=1,"",IF('Další účastník 1'!D15="","Chybí doplnit obchodní jméno na listu Další účastník 1",číselníky!Y10)))</f>
        <v/>
      </c>
      <c r="E8" s="861"/>
      <c r="F8" s="861"/>
      <c r="G8" s="227"/>
      <c r="H8" s="148"/>
      <c r="I8" s="146"/>
      <c r="J8" s="146"/>
      <c r="K8" s="146"/>
    </row>
    <row r="9" spans="1:11" ht="15.75" customHeight="1">
      <c r="B9" s="23"/>
      <c r="C9" s="23"/>
      <c r="D9" s="119"/>
      <c r="E9" s="146"/>
      <c r="F9" s="146"/>
      <c r="G9" s="146"/>
      <c r="H9" s="146"/>
      <c r="I9" s="146"/>
      <c r="J9" s="146"/>
      <c r="K9" s="146"/>
    </row>
    <row r="10" spans="1:11" ht="16.149999999999999" customHeight="1">
      <c r="B10" s="110" t="s">
        <v>769</v>
      </c>
      <c r="C10" s="111"/>
      <c r="D10" s="119"/>
      <c r="E10" s="119"/>
      <c r="F10" s="862"/>
      <c r="G10" s="863"/>
      <c r="H10" s="863"/>
      <c r="I10" s="52"/>
      <c r="J10" s="52"/>
      <c r="K10" s="52"/>
    </row>
    <row r="11" spans="1:11" ht="11.45" customHeight="1">
      <c r="B11" s="82"/>
      <c r="C11" s="82"/>
      <c r="D11" s="82"/>
      <c r="E11" s="82"/>
      <c r="F11" s="82"/>
      <c r="G11" s="82"/>
      <c r="H11" s="82"/>
      <c r="I11" s="82"/>
      <c r="J11" s="82"/>
      <c r="K11" s="82"/>
    </row>
    <row r="12" spans="1:11" ht="15.6" customHeight="1">
      <c r="B12" s="95" t="s">
        <v>224</v>
      </c>
      <c r="C12" s="82"/>
      <c r="D12" s="867" t="str">
        <f>IF('Další účastník 1'!$D$19="Vyberte možnost:","Chybí doplnit na listu Další účastník 1",číselníky!X15)</f>
        <v>Chybí doplnit na listu Další účastník 1</v>
      </c>
      <c r="E12" s="867"/>
      <c r="F12" s="82"/>
      <c r="G12" s="82"/>
      <c r="H12" s="82"/>
      <c r="I12" s="82"/>
      <c r="J12" s="82"/>
      <c r="K12" s="82"/>
    </row>
    <row r="13" spans="1:11" ht="15.6" customHeight="1">
      <c r="B13" s="95"/>
      <c r="C13" s="82"/>
      <c r="D13" s="95"/>
      <c r="E13" s="149"/>
      <c r="F13" s="82"/>
      <c r="G13" s="82"/>
      <c r="H13" s="82"/>
      <c r="I13" s="82"/>
      <c r="J13" s="82"/>
      <c r="K13" s="82"/>
    </row>
    <row r="14" spans="1:11" ht="15.6" customHeight="1">
      <c r="B14" s="864" t="s">
        <v>768</v>
      </c>
      <c r="C14" s="82"/>
      <c r="D14" s="865"/>
      <c r="E14" s="868" t="str">
        <f>IF('Identifikační údaje projektu'!D23="Vyberte možnost:","",IF('Identifikační údaje projektu'!D23&lt;=1,"",IF(D14="","     Nevyplněno","")))</f>
        <v/>
      </c>
      <c r="F14" s="869"/>
      <c r="G14" s="82"/>
      <c r="H14" s="82"/>
      <c r="I14" s="82"/>
      <c r="J14" s="82"/>
      <c r="K14" s="82"/>
    </row>
    <row r="15" spans="1:11" ht="15.6" customHeight="1">
      <c r="B15" s="864"/>
      <c r="C15" s="82"/>
      <c r="D15" s="866"/>
      <c r="E15" s="868"/>
      <c r="F15" s="869"/>
      <c r="G15" s="82"/>
      <c r="H15" s="82"/>
      <c r="I15" s="82"/>
      <c r="J15" s="82"/>
      <c r="K15" s="82"/>
    </row>
    <row r="16" spans="1:11" ht="10.9" customHeight="1">
      <c r="B16" s="151"/>
      <c r="C16" s="82"/>
      <c r="D16" s="151"/>
      <c r="E16" s="152"/>
      <c r="F16" s="82"/>
      <c r="G16" s="82"/>
      <c r="H16" s="82"/>
      <c r="I16" s="82"/>
      <c r="J16" s="82"/>
      <c r="K16" s="82"/>
    </row>
    <row r="17" spans="2:11" ht="43.15" customHeight="1">
      <c r="B17" s="856" t="s">
        <v>1191</v>
      </c>
      <c r="C17" s="856"/>
      <c r="D17" s="856"/>
      <c r="E17" s="856"/>
      <c r="F17" s="856"/>
      <c r="G17" s="856"/>
      <c r="H17" s="856"/>
      <c r="I17" s="515"/>
      <c r="J17" s="515"/>
      <c r="K17" s="515"/>
    </row>
    <row r="18" spans="2:11" ht="55.15" customHeight="1">
      <c r="B18" s="839" t="s">
        <v>1022</v>
      </c>
      <c r="C18" s="839"/>
      <c r="D18" s="839"/>
      <c r="E18" s="839"/>
      <c r="F18" s="839"/>
      <c r="G18" s="839"/>
      <c r="H18" s="839"/>
      <c r="I18" s="839"/>
      <c r="J18" s="839"/>
      <c r="K18" s="839"/>
    </row>
    <row r="19" spans="2:11" s="57" customFormat="1" ht="3" customHeight="1">
      <c r="B19" s="154"/>
      <c r="C19" s="154"/>
      <c r="D19" s="154"/>
      <c r="E19" s="154"/>
      <c r="F19" s="154"/>
      <c r="G19" s="154"/>
      <c r="H19" s="154"/>
      <c r="I19" s="154"/>
      <c r="J19" s="154"/>
      <c r="K19" s="154"/>
    </row>
    <row r="20" spans="2:11" ht="19.899999999999999" customHeight="1">
      <c r="B20" s="82"/>
      <c r="C20" s="82"/>
      <c r="D20" s="151"/>
      <c r="E20" s="82"/>
      <c r="F20" s="82"/>
      <c r="G20" s="82"/>
      <c r="H20" s="82"/>
      <c r="I20" s="82"/>
      <c r="J20" s="82"/>
      <c r="K20" s="82"/>
    </row>
    <row r="21" spans="2:11" ht="71.45" customHeight="1">
      <c r="B21" s="655" t="s">
        <v>1155</v>
      </c>
      <c r="C21" s="82"/>
      <c r="D21" s="133" t="s">
        <v>998</v>
      </c>
      <c r="E21" s="137" t="s">
        <v>763</v>
      </c>
      <c r="F21" s="138" t="s">
        <v>716</v>
      </c>
      <c r="G21" s="139" t="s">
        <v>764</v>
      </c>
      <c r="H21" s="140" t="s">
        <v>717</v>
      </c>
      <c r="I21" s="82"/>
      <c r="J21" s="82"/>
      <c r="K21" s="82"/>
    </row>
    <row r="22" spans="2:11" ht="30.75" customHeight="1">
      <c r="B22" s="82"/>
      <c r="C22" s="82"/>
      <c r="D22" s="134" t="s">
        <v>718</v>
      </c>
      <c r="E22" s="123">
        <v>0.7</v>
      </c>
      <c r="F22" s="123">
        <v>0.45</v>
      </c>
      <c r="G22" s="123">
        <v>0.8</v>
      </c>
      <c r="H22" s="124">
        <v>0.6</v>
      </c>
      <c r="I22" s="82"/>
      <c r="J22" s="82"/>
      <c r="K22" s="82"/>
    </row>
    <row r="23" spans="2:11" ht="30.75" customHeight="1">
      <c r="B23" s="82"/>
      <c r="C23" s="82"/>
      <c r="D23" s="134" t="s">
        <v>719</v>
      </c>
      <c r="E23" s="141">
        <v>0.6</v>
      </c>
      <c r="F23" s="141">
        <v>0.35</v>
      </c>
      <c r="G23" s="141">
        <v>0.75</v>
      </c>
      <c r="H23" s="142">
        <v>0.5</v>
      </c>
      <c r="I23" s="82"/>
      <c r="J23" s="82"/>
      <c r="K23" s="82"/>
    </row>
    <row r="24" spans="2:11" ht="30.75" customHeight="1">
      <c r="B24" s="82"/>
      <c r="C24" s="82"/>
      <c r="D24" s="135" t="s">
        <v>720</v>
      </c>
      <c r="E24" s="123">
        <v>0.5</v>
      </c>
      <c r="F24" s="123">
        <v>0.25</v>
      </c>
      <c r="G24" s="123">
        <v>0.65</v>
      </c>
      <c r="H24" s="124">
        <v>0.4</v>
      </c>
      <c r="I24" s="82"/>
      <c r="J24" s="82"/>
      <c r="K24" s="82"/>
    </row>
    <row r="25" spans="2:11" ht="30.75" customHeight="1">
      <c r="B25" s="82"/>
      <c r="C25" s="82"/>
      <c r="D25" s="136" t="s">
        <v>721</v>
      </c>
      <c r="E25" s="143">
        <v>1</v>
      </c>
      <c r="F25" s="143">
        <v>1</v>
      </c>
      <c r="G25" s="143">
        <v>1</v>
      </c>
      <c r="H25" s="144">
        <v>1</v>
      </c>
      <c r="I25" s="82"/>
      <c r="J25" s="82"/>
      <c r="K25" s="82"/>
    </row>
    <row r="26" spans="2:11" ht="13.15" customHeight="1">
      <c r="B26" s="82"/>
      <c r="C26" s="82"/>
      <c r="D26" s="126"/>
      <c r="E26" s="125"/>
      <c r="F26" s="125"/>
      <c r="G26" s="125"/>
      <c r="H26" s="125"/>
      <c r="I26" s="82"/>
      <c r="J26" s="82"/>
      <c r="K26" s="82"/>
    </row>
    <row r="27" spans="2:11" ht="31.15" customHeight="1">
      <c r="B27" s="150"/>
      <c r="C27" s="82"/>
      <c r="D27" s="158" t="s">
        <v>767</v>
      </c>
      <c r="E27" s="209">
        <f>IF($D$12="",0,IF($D$12="Chybí doplnit na listu Další účastník 1",0,IF($D$14="ANO",číselníky!AF6,číselníky!AF8)))</f>
        <v>0</v>
      </c>
      <c r="F27" s="210">
        <f>IF($D$12="",0,IF($D$12="Chybí doplnit na listu Další účastník 1",0,IF($D$14="ANO",číselníky!AG6,číselníky!AG8)))</f>
        <v>0</v>
      </c>
      <c r="G27" s="857" t="s">
        <v>770</v>
      </c>
      <c r="H27" s="857"/>
      <c r="I27" s="109"/>
      <c r="J27" s="82"/>
      <c r="K27" s="82"/>
    </row>
    <row r="28" spans="2:11" ht="9.6" customHeight="1">
      <c r="B28" s="82"/>
      <c r="C28" s="82"/>
      <c r="D28" s="82"/>
      <c r="E28" s="107"/>
      <c r="F28" s="107"/>
      <c r="G28" s="107"/>
      <c r="H28" s="82"/>
      <c r="I28" s="82"/>
      <c r="J28" s="82"/>
      <c r="K28" s="82"/>
    </row>
    <row r="29" spans="2:11" s="57" customFormat="1" ht="15.6" customHeight="1">
      <c r="B29" s="145"/>
      <c r="C29" s="145"/>
      <c r="D29" s="145"/>
      <c r="E29" s="145"/>
      <c r="F29" s="145"/>
      <c r="G29" s="145"/>
      <c r="H29" s="145"/>
      <c r="I29" s="145"/>
      <c r="J29" s="52"/>
      <c r="K29" s="52"/>
    </row>
    <row r="30" spans="2:11" ht="15.75" customHeight="1">
      <c r="B30" s="824" t="s">
        <v>1172</v>
      </c>
      <c r="C30" s="825"/>
      <c r="D30" s="826"/>
      <c r="E30" s="16"/>
      <c r="F30" s="16"/>
      <c r="G30" s="16"/>
      <c r="H30" s="16"/>
      <c r="I30" s="16"/>
      <c r="J30" s="16"/>
      <c r="K30" s="16"/>
    </row>
    <row r="31" spans="2:11" ht="9" customHeight="1">
      <c r="B31" s="112"/>
      <c r="C31" s="83"/>
      <c r="D31" s="82"/>
      <c r="E31" s="82"/>
      <c r="F31" s="82"/>
      <c r="G31" s="82"/>
      <c r="H31" s="82"/>
      <c r="I31" s="82"/>
      <c r="J31" s="82"/>
      <c r="K31" s="82"/>
    </row>
    <row r="32" spans="2:11" ht="31.15" customHeight="1">
      <c r="B32" s="218" t="s">
        <v>1000</v>
      </c>
      <c r="C32" s="82"/>
      <c r="D32" s="158" t="s">
        <v>762</v>
      </c>
      <c r="E32" s="159">
        <v>0.85</v>
      </c>
      <c r="F32" s="156"/>
      <c r="G32" s="82"/>
      <c r="H32" s="82"/>
      <c r="I32" s="82"/>
      <c r="J32" s="82"/>
      <c r="K32" s="82"/>
    </row>
    <row r="33" spans="2:11" s="57" customFormat="1" ht="15.6" customHeight="1">
      <c r="B33" s="130"/>
      <c r="C33" s="130"/>
      <c r="D33" s="130"/>
      <c r="E33" s="130"/>
      <c r="F33" s="130"/>
      <c r="G33" s="130"/>
      <c r="H33" s="130"/>
      <c r="I33" s="130"/>
      <c r="J33" s="82"/>
      <c r="K33" s="82"/>
    </row>
    <row r="34" spans="2:11" s="57" customFormat="1" ht="15.6" customHeight="1">
      <c r="B34" s="145"/>
      <c r="C34" s="145"/>
      <c r="D34" s="145"/>
      <c r="E34" s="145"/>
      <c r="F34" s="145"/>
      <c r="G34" s="145"/>
      <c r="H34" s="145"/>
      <c r="I34" s="145"/>
      <c r="J34" s="52"/>
      <c r="K34" s="52"/>
    </row>
    <row r="35" spans="2:11" ht="15.6" customHeight="1">
      <c r="B35" s="110" t="s">
        <v>787</v>
      </c>
      <c r="C35" s="105"/>
      <c r="D35" s="16"/>
      <c r="E35" s="16"/>
      <c r="F35" s="16"/>
      <c r="G35" s="16"/>
      <c r="H35" s="16"/>
      <c r="I35" s="16"/>
      <c r="J35" s="16"/>
      <c r="K35" s="16"/>
    </row>
    <row r="36" spans="2:11" ht="6" customHeight="1">
      <c r="B36" s="112"/>
      <c r="C36" s="83"/>
      <c r="D36" s="82"/>
      <c r="E36" s="82"/>
      <c r="F36" s="82"/>
      <c r="G36" s="82"/>
      <c r="H36" s="82"/>
      <c r="I36" s="82"/>
      <c r="J36" s="82"/>
      <c r="K36" s="82"/>
    </row>
    <row r="37" spans="2:11" ht="60.6" customHeight="1">
      <c r="B37" s="856" t="s">
        <v>1023</v>
      </c>
      <c r="C37" s="856"/>
      <c r="D37" s="856"/>
      <c r="E37" s="856"/>
      <c r="F37" s="856"/>
      <c r="G37" s="856"/>
      <c r="H37" s="153"/>
      <c r="I37" s="106"/>
      <c r="J37" s="106"/>
      <c r="K37" s="106"/>
    </row>
    <row r="38" spans="2:11" ht="15.75" customHeight="1">
      <c r="B38" s="82"/>
      <c r="C38" s="82"/>
      <c r="D38" s="82"/>
      <c r="E38" s="107"/>
      <c r="F38" s="107"/>
      <c r="G38" s="107"/>
      <c r="H38" s="82"/>
      <c r="I38" s="82"/>
      <c r="J38" s="82"/>
      <c r="K38" s="82"/>
    </row>
    <row r="39" spans="2:11" ht="15.75" customHeight="1">
      <c r="B39" s="843" t="s">
        <v>722</v>
      </c>
      <c r="C39" s="844"/>
      <c r="D39" s="184" t="s">
        <v>723</v>
      </c>
      <c r="E39" s="184" t="s">
        <v>771</v>
      </c>
      <c r="F39" s="184" t="s">
        <v>772</v>
      </c>
      <c r="G39" s="184" t="s">
        <v>773</v>
      </c>
      <c r="H39" s="82"/>
      <c r="I39" s="82"/>
      <c r="J39" s="82"/>
      <c r="K39" s="82"/>
    </row>
    <row r="40" spans="2:11" ht="21" customHeight="1">
      <c r="B40" s="835" t="s">
        <v>765</v>
      </c>
      <c r="C40" s="836"/>
      <c r="D40" s="161" t="s">
        <v>724</v>
      </c>
      <c r="E40" s="225"/>
      <c r="F40" s="225"/>
      <c r="G40" s="609"/>
      <c r="H40" s="82"/>
      <c r="I40" s="82"/>
      <c r="J40" s="82"/>
      <c r="K40" s="82"/>
    </row>
    <row r="41" spans="2:11" ht="21.6" customHeight="1">
      <c r="B41" s="853" t="s">
        <v>996</v>
      </c>
      <c r="C41" s="854"/>
      <c r="D41" s="162" t="s">
        <v>724</v>
      </c>
      <c r="E41" s="610">
        <f t="shared" ref="E41:G41" si="0">1-E40</f>
        <v>1</v>
      </c>
      <c r="F41" s="610">
        <f t="shared" si="0"/>
        <v>1</v>
      </c>
      <c r="G41" s="611">
        <f t="shared" si="0"/>
        <v>1</v>
      </c>
      <c r="H41" s="168"/>
      <c r="I41" s="82"/>
      <c r="J41" s="82"/>
      <c r="K41" s="82"/>
    </row>
    <row r="42" spans="2:11" ht="18.600000000000001" customHeight="1">
      <c r="B42" s="82"/>
      <c r="C42" s="82"/>
      <c r="D42" s="82"/>
      <c r="E42" s="107"/>
      <c r="F42" s="107"/>
      <c r="G42" s="107"/>
      <c r="H42" s="132"/>
      <c r="I42" s="82"/>
      <c r="J42" s="82"/>
      <c r="K42" s="82"/>
    </row>
    <row r="43" spans="2:11" s="591" customFormat="1" ht="15.75" customHeight="1">
      <c r="B43" s="843" t="s">
        <v>722</v>
      </c>
      <c r="C43" s="844"/>
      <c r="D43" s="184" t="s">
        <v>723</v>
      </c>
      <c r="E43" s="184" t="s">
        <v>771</v>
      </c>
      <c r="F43" s="184" t="s">
        <v>772</v>
      </c>
      <c r="G43" s="184" t="s">
        <v>774</v>
      </c>
      <c r="H43" s="168"/>
      <c r="I43" s="597"/>
      <c r="J43" s="597"/>
      <c r="K43" s="597"/>
    </row>
    <row r="44" spans="2:11" ht="21" customHeight="1">
      <c r="B44" s="858" t="s">
        <v>777</v>
      </c>
      <c r="C44" s="859"/>
      <c r="D44" s="163" t="s">
        <v>730</v>
      </c>
      <c r="E44" s="155">
        <f>E$40*E$66</f>
        <v>0</v>
      </c>
      <c r="F44" s="155">
        <f>F$40*F$66</f>
        <v>0</v>
      </c>
      <c r="G44" s="155">
        <f>G$40*G$66</f>
        <v>0</v>
      </c>
      <c r="H44" s="168" t="s">
        <v>776</v>
      </c>
      <c r="I44" s="82"/>
      <c r="J44" s="82"/>
      <c r="K44" s="82"/>
    </row>
    <row r="45" spans="2:11" ht="21" customHeight="1">
      <c r="B45" s="853" t="s">
        <v>778</v>
      </c>
      <c r="C45" s="854"/>
      <c r="D45" s="612" t="s">
        <v>730</v>
      </c>
      <c r="E45" s="613">
        <f>E$41*E$66</f>
        <v>0</v>
      </c>
      <c r="F45" s="613">
        <f>F$41*F$66</f>
        <v>0</v>
      </c>
      <c r="G45" s="613">
        <f>G$41*G$66</f>
        <v>0</v>
      </c>
      <c r="H45" s="168" t="s">
        <v>776</v>
      </c>
      <c r="I45" s="82"/>
      <c r="J45" s="82"/>
      <c r="K45" s="82"/>
    </row>
    <row r="46" spans="2:11" ht="12.75">
      <c r="B46" s="82"/>
      <c r="C46" s="82"/>
      <c r="D46" s="82"/>
      <c r="E46" s="107"/>
      <c r="F46" s="107"/>
      <c r="G46" s="107"/>
      <c r="H46" s="82"/>
      <c r="I46" s="82"/>
      <c r="J46" s="82"/>
      <c r="K46" s="82"/>
    </row>
    <row r="47" spans="2:11" ht="15.75" customHeight="1">
      <c r="B47" s="29"/>
      <c r="C47" s="29"/>
      <c r="D47" s="29"/>
      <c r="E47" s="31"/>
      <c r="F47" s="32"/>
      <c r="G47" s="33"/>
      <c r="H47" s="40"/>
      <c r="I47" s="21"/>
      <c r="J47" s="21"/>
      <c r="K47" s="21"/>
    </row>
    <row r="48" spans="2:11" ht="16.899999999999999" customHeight="1">
      <c r="B48" s="108" t="s">
        <v>728</v>
      </c>
      <c r="C48" s="118"/>
      <c r="D48" s="640" t="s">
        <v>26</v>
      </c>
      <c r="E48" s="239" t="str">
        <f>IF(D48="Vyberte možnost:","     Nevyplněno","")</f>
        <v xml:space="preserve">     Nevyplněno</v>
      </c>
      <c r="F48" s="16"/>
      <c r="G48" s="16"/>
      <c r="H48" s="16"/>
      <c r="I48" s="16"/>
      <c r="J48" s="16"/>
      <c r="K48" s="16"/>
    </row>
    <row r="49" spans="1:11" ht="4.9000000000000004" customHeight="1">
      <c r="B49" s="83"/>
      <c r="C49" s="83"/>
      <c r="D49" s="85"/>
      <c r="E49" s="82"/>
      <c r="F49" s="82"/>
      <c r="G49" s="82"/>
      <c r="H49" s="82"/>
      <c r="I49" s="82"/>
      <c r="J49" s="82"/>
      <c r="K49" s="82"/>
    </row>
    <row r="50" spans="1:11" ht="17.25" customHeight="1">
      <c r="B50" s="860" t="s">
        <v>1075</v>
      </c>
      <c r="C50" s="860"/>
      <c r="D50" s="860"/>
      <c r="E50" s="860"/>
      <c r="F50" s="860"/>
      <c r="G50" s="860"/>
      <c r="H50" s="860"/>
      <c r="I50" s="282"/>
      <c r="J50" s="282"/>
      <c r="K50" s="282"/>
    </row>
    <row r="51" spans="1:11" ht="27.75" customHeight="1">
      <c r="B51" s="738" t="s">
        <v>1076</v>
      </c>
      <c r="C51" s="738"/>
      <c r="D51" s="738"/>
      <c r="E51" s="738"/>
      <c r="F51" s="738"/>
      <c r="G51" s="738"/>
      <c r="H51" s="738"/>
      <c r="I51" s="318"/>
      <c r="J51" s="318"/>
      <c r="K51" s="318"/>
    </row>
    <row r="52" spans="1:11" ht="42" customHeight="1">
      <c r="B52" s="738" t="s">
        <v>1074</v>
      </c>
      <c r="C52" s="738"/>
      <c r="D52" s="738"/>
      <c r="E52" s="738"/>
      <c r="F52" s="738"/>
      <c r="G52" s="738"/>
      <c r="H52" s="738"/>
      <c r="I52" s="318"/>
      <c r="J52" s="318"/>
      <c r="K52" s="318"/>
    </row>
    <row r="53" spans="1:11" s="57" customFormat="1" ht="15.75" customHeight="1">
      <c r="B53" s="113"/>
      <c r="C53" s="114"/>
      <c r="D53" s="115"/>
      <c r="E53" s="115"/>
      <c r="F53" s="114"/>
      <c r="G53" s="114"/>
      <c r="H53" s="114"/>
      <c r="I53" s="116"/>
      <c r="J53" s="117"/>
      <c r="K53" s="117"/>
    </row>
    <row r="54" spans="1:11" ht="15.6" customHeight="1">
      <c r="B54" s="110" t="s">
        <v>1026</v>
      </c>
      <c r="C54" s="118"/>
      <c r="D54" s="104"/>
      <c r="E54" s="104"/>
      <c r="F54" s="16"/>
      <c r="G54" s="16"/>
      <c r="H54" s="16"/>
      <c r="I54" s="16"/>
      <c r="J54" s="16"/>
      <c r="K54" s="16"/>
    </row>
    <row r="55" spans="1:11" ht="4.1500000000000004" customHeight="1">
      <c r="B55" s="855"/>
      <c r="C55" s="855"/>
      <c r="D55" s="855"/>
      <c r="E55" s="855"/>
      <c r="F55" s="855"/>
      <c r="G55" s="855"/>
      <c r="H55" s="855"/>
      <c r="I55" s="855"/>
      <c r="J55" s="855"/>
      <c r="K55" s="855"/>
    </row>
    <row r="56" spans="1:11" ht="23.45" customHeight="1">
      <c r="B56" s="91" t="s">
        <v>779</v>
      </c>
      <c r="C56" s="127"/>
      <c r="D56" s="127"/>
      <c r="E56" s="127"/>
      <c r="F56" s="127"/>
      <c r="G56" s="127"/>
      <c r="H56" s="127"/>
      <c r="I56" s="127"/>
      <c r="J56" s="127"/>
      <c r="K56" s="127"/>
    </row>
    <row r="57" spans="1:11" ht="15.75" customHeight="1">
      <c r="B57" s="817" t="s">
        <v>1144</v>
      </c>
      <c r="C57" s="817"/>
      <c r="D57" s="817"/>
      <c r="E57" s="817"/>
      <c r="F57" s="817"/>
      <c r="G57" s="817"/>
      <c r="H57" s="817"/>
      <c r="I57" s="817"/>
      <c r="J57" s="817"/>
      <c r="K57" s="817"/>
    </row>
    <row r="58" spans="1:11" ht="10.9" customHeight="1">
      <c r="B58" s="82"/>
      <c r="C58" s="82"/>
      <c r="D58" s="82"/>
      <c r="E58" s="82"/>
      <c r="F58" s="82"/>
      <c r="G58" s="82"/>
      <c r="H58" s="82"/>
      <c r="I58" s="82"/>
      <c r="J58" s="82"/>
      <c r="K58" s="82"/>
    </row>
    <row r="59" spans="1:11" s="591" customFormat="1" ht="20.100000000000001" customHeight="1">
      <c r="A59" s="598"/>
      <c r="B59" s="843" t="s">
        <v>722</v>
      </c>
      <c r="C59" s="844"/>
      <c r="D59" s="184" t="s">
        <v>723</v>
      </c>
      <c r="E59" s="184" t="s">
        <v>771</v>
      </c>
      <c r="F59" s="184" t="s">
        <v>772</v>
      </c>
      <c r="G59" s="184" t="s">
        <v>773</v>
      </c>
      <c r="H59" s="599" t="s">
        <v>725</v>
      </c>
      <c r="I59" s="597"/>
      <c r="J59" s="597"/>
      <c r="K59" s="600"/>
    </row>
    <row r="60" spans="1:11" ht="21" customHeight="1">
      <c r="A60" s="160"/>
      <c r="B60" s="835" t="s">
        <v>726</v>
      </c>
      <c r="C60" s="836"/>
      <c r="D60" s="169" t="s">
        <v>730</v>
      </c>
      <c r="E60" s="641"/>
      <c r="F60" s="629"/>
      <c r="G60" s="629"/>
      <c r="H60" s="626">
        <f>SUM(E60:G60)</f>
        <v>0</v>
      </c>
      <c r="I60" s="82"/>
      <c r="J60" s="82"/>
      <c r="K60" s="131"/>
    </row>
    <row r="61" spans="1:11" ht="21" customHeight="1">
      <c r="A61" s="160"/>
      <c r="B61" s="853" t="s">
        <v>727</v>
      </c>
      <c r="C61" s="854"/>
      <c r="D61" s="162" t="s">
        <v>730</v>
      </c>
      <c r="E61" s="629"/>
      <c r="F61" s="629"/>
      <c r="G61" s="629"/>
      <c r="H61" s="628">
        <f>SUM(E61:G61)</f>
        <v>0</v>
      </c>
      <c r="I61" s="82"/>
      <c r="J61" s="82"/>
      <c r="K61" s="131"/>
    </row>
    <row r="62" spans="1:11" ht="21" customHeight="1">
      <c r="A62" s="160"/>
      <c r="B62" s="845" t="s">
        <v>729</v>
      </c>
      <c r="C62" s="846"/>
      <c r="D62" s="170" t="s">
        <v>730</v>
      </c>
      <c r="E62" s="629"/>
      <c r="F62" s="629"/>
      <c r="G62" s="629"/>
      <c r="H62" s="626">
        <f>SUM(E62:G62)</f>
        <v>0</v>
      </c>
      <c r="I62" s="82"/>
      <c r="J62" s="82"/>
      <c r="K62" s="131"/>
    </row>
    <row r="63" spans="1:11" ht="21" customHeight="1">
      <c r="A63" s="160"/>
      <c r="B63" s="850" t="s">
        <v>731</v>
      </c>
      <c r="C63" s="851"/>
      <c r="D63" s="162" t="s">
        <v>730</v>
      </c>
      <c r="E63" s="629"/>
      <c r="F63" s="629"/>
      <c r="G63" s="629"/>
      <c r="H63" s="628">
        <f>SUM(E63:G63)</f>
        <v>0</v>
      </c>
      <c r="I63" s="82"/>
      <c r="J63" s="82"/>
      <c r="K63" s="131"/>
    </row>
    <row r="64" spans="1:11" ht="21" customHeight="1">
      <c r="A64" s="160"/>
      <c r="B64" s="835" t="s">
        <v>732</v>
      </c>
      <c r="C64" s="836"/>
      <c r="D64" s="170" t="s">
        <v>730</v>
      </c>
      <c r="E64" s="629"/>
      <c r="F64" s="629"/>
      <c r="G64" s="629"/>
      <c r="H64" s="626">
        <f>SUM(E64:G64)</f>
        <v>0</v>
      </c>
      <c r="I64" s="82"/>
      <c r="J64" s="82"/>
      <c r="K64" s="131"/>
    </row>
    <row r="65" spans="1:12" s="57" customFormat="1" ht="3" customHeight="1">
      <c r="A65" s="189"/>
      <c r="B65" s="190"/>
      <c r="C65" s="191"/>
      <c r="D65" s="192"/>
      <c r="E65" s="630"/>
      <c r="F65" s="630"/>
      <c r="G65" s="630"/>
      <c r="H65" s="631"/>
      <c r="I65" s="82"/>
      <c r="J65" s="82"/>
      <c r="K65" s="193"/>
    </row>
    <row r="66" spans="1:12" ht="18" customHeight="1" thickBot="1">
      <c r="A66" s="160"/>
      <c r="B66" s="837" t="s">
        <v>1001</v>
      </c>
      <c r="C66" s="838"/>
      <c r="D66" s="188" t="s">
        <v>730</v>
      </c>
      <c r="E66" s="632">
        <f t="shared" ref="E66:H66" si="1">SUM(E60:E64)</f>
        <v>0</v>
      </c>
      <c r="F66" s="632">
        <f t="shared" si="1"/>
        <v>0</v>
      </c>
      <c r="G66" s="632">
        <f t="shared" si="1"/>
        <v>0</v>
      </c>
      <c r="H66" s="633">
        <f t="shared" si="1"/>
        <v>0</v>
      </c>
      <c r="I66" s="852"/>
      <c r="J66" s="852"/>
      <c r="K66" s="131"/>
    </row>
    <row r="67" spans="1:12" ht="4.9000000000000004" customHeight="1" thickTop="1">
      <c r="A67" s="160"/>
      <c r="B67" s="129"/>
      <c r="C67" s="129"/>
      <c r="D67" s="129"/>
      <c r="E67" s="129"/>
      <c r="F67" s="129"/>
      <c r="G67" s="129"/>
      <c r="H67" s="129"/>
      <c r="I67" s="260"/>
      <c r="J67" s="260"/>
      <c r="K67" s="260"/>
    </row>
    <row r="68" spans="1:12" ht="27.75" customHeight="1">
      <c r="A68" s="160"/>
      <c r="B68" s="129"/>
      <c r="C68" s="129"/>
      <c r="D68" s="129"/>
      <c r="E68" s="643" t="str">
        <f>IF($D$48="Flat rate 25 %",IF(E64&gt;SUM(E60+E62+E63)*0.25,"Výše nepřímých nákladů 
v daném roce překročena!",""),"")</f>
        <v/>
      </c>
      <c r="F68" s="643" t="str">
        <f>IF($D$48="Flat rate 25 %",IF(F64&gt;SUM(F60+F62+F63)*0.25,"Výše nepřímých nákladů
v daném roce překročena!",""),"")</f>
        <v/>
      </c>
      <c r="G68" s="643" t="str">
        <f>IF($D$48="Flat rate 25 %",IF(G64&gt;SUM(G60+G62+G63)*0.25,"Výše nepřímých nákladů 
v daném roce překročena!",""),"")</f>
        <v/>
      </c>
      <c r="H68" s="129"/>
      <c r="I68" s="852"/>
      <c r="J68" s="852"/>
      <c r="K68" s="131"/>
    </row>
    <row r="69" spans="1:12" ht="5.45" customHeight="1">
      <c r="A69" s="46"/>
      <c r="B69" s="129"/>
      <c r="C69" s="129"/>
      <c r="D69" s="129"/>
      <c r="E69" s="129"/>
      <c r="F69" s="129"/>
      <c r="G69" s="129"/>
      <c r="H69" s="259"/>
      <c r="I69" s="260"/>
      <c r="J69" s="260"/>
      <c r="K69" s="260"/>
    </row>
    <row r="70" spans="1:12" ht="20.45" customHeight="1">
      <c r="B70" s="166" t="s">
        <v>775</v>
      </c>
      <c r="C70" s="129"/>
      <c r="D70" s="833" t="str">
        <f>IF(H61=0,"  Není relevantní",IF(H61&lt;=0.2*(H66),"  Výše nákladů na subdodávky je v pořádku.","  Náklady na subdodávky překročily 20% z celkových uznaných nákladů."))</f>
        <v xml:space="preserve">  Není relevantní</v>
      </c>
      <c r="E70" s="834"/>
      <c r="F70" s="834"/>
      <c r="G70" s="834"/>
      <c r="H70" s="121"/>
      <c r="I70" s="131"/>
      <c r="J70" s="131"/>
      <c r="K70" s="82"/>
    </row>
    <row r="71" spans="1:12" ht="9" customHeight="1">
      <c r="B71" s="166"/>
      <c r="C71" s="129"/>
      <c r="D71" s="584"/>
      <c r="E71" s="584"/>
      <c r="F71" s="584"/>
      <c r="G71" s="584"/>
      <c r="H71" s="259"/>
      <c r="I71" s="585"/>
      <c r="J71" s="585"/>
      <c r="K71" s="82"/>
    </row>
    <row r="72" spans="1:12" ht="20.25" customHeight="1">
      <c r="B72" s="360" t="s">
        <v>1072</v>
      </c>
      <c r="C72" s="358"/>
      <c r="D72" s="790" t="str">
        <f>IF($D$48="Flat rate 25 %",IF(H64&gt;SUM(H60+H62+H63)*0.25,"  Výše nepřímých nákladů vykazovaných metodou flat rate 25 % překročena! Prosím opravte.","  Výše nepřímých nákladů je v pořádku."),"  Není relevantní")</f>
        <v xml:space="preserve">  Není relevantní</v>
      </c>
      <c r="E72" s="791"/>
      <c r="F72" s="791"/>
      <c r="G72" s="792"/>
      <c r="H72" s="581"/>
      <c r="I72" s="583"/>
      <c r="J72" s="583"/>
      <c r="K72" s="282"/>
    </row>
    <row r="73" spans="1:12" ht="9" customHeight="1">
      <c r="B73" s="164"/>
      <c r="C73" s="129"/>
      <c r="D73" s="165"/>
      <c r="E73" s="165"/>
      <c r="F73" s="165"/>
      <c r="G73" s="129"/>
      <c r="H73" s="121"/>
      <c r="I73" s="131"/>
      <c r="J73" s="131"/>
      <c r="K73" s="82"/>
    </row>
    <row r="74" spans="1:12" ht="25.15" customHeight="1">
      <c r="B74" s="774" t="s">
        <v>1077</v>
      </c>
      <c r="C74" s="774"/>
      <c r="D74" s="774"/>
      <c r="E74" s="774"/>
      <c r="F74" s="774"/>
      <c r="G74" s="774"/>
      <c r="H74" s="774"/>
      <c r="I74" s="130"/>
      <c r="J74" s="130"/>
      <c r="K74" s="82"/>
    </row>
    <row r="75" spans="1:12" ht="4.9000000000000004" customHeight="1">
      <c r="B75" s="774"/>
      <c r="C75" s="774"/>
      <c r="D75" s="774"/>
      <c r="E75" s="774"/>
      <c r="F75" s="774"/>
      <c r="G75" s="774"/>
      <c r="H75" s="774"/>
      <c r="I75" s="130"/>
      <c r="J75" s="130"/>
      <c r="K75" s="82"/>
    </row>
    <row r="76" spans="1:12" ht="15.6" customHeight="1">
      <c r="B76" s="517" t="s">
        <v>1015</v>
      </c>
      <c r="C76" s="517"/>
      <c r="D76" s="517"/>
      <c r="E76" s="517"/>
      <c r="F76" s="517"/>
      <c r="G76" s="517"/>
      <c r="H76" s="517"/>
      <c r="I76" s="130"/>
      <c r="J76" s="82"/>
      <c r="K76" s="82"/>
    </row>
    <row r="77" spans="1:12" ht="15.75" customHeight="1">
      <c r="B77" s="34"/>
      <c r="C77" s="34"/>
      <c r="D77" s="35"/>
      <c r="E77" s="36"/>
      <c r="F77" s="30"/>
      <c r="G77" s="30"/>
      <c r="H77" s="30"/>
      <c r="I77" s="128"/>
      <c r="J77" s="30"/>
      <c r="K77" s="30"/>
    </row>
    <row r="78" spans="1:12" ht="16.149999999999999" customHeight="1">
      <c r="B78" s="110" t="s">
        <v>1025</v>
      </c>
      <c r="C78" s="105"/>
      <c r="D78" s="16"/>
      <c r="E78" s="16"/>
      <c r="F78" s="16"/>
      <c r="G78" s="16"/>
      <c r="H78" s="16"/>
      <c r="I78" s="16"/>
      <c r="J78" s="16"/>
      <c r="K78" s="46"/>
      <c r="L78" s="39"/>
    </row>
    <row r="79" spans="1:12" ht="9" customHeight="1">
      <c r="B79" s="112"/>
      <c r="C79" s="83"/>
      <c r="D79" s="82"/>
      <c r="E79" s="82"/>
      <c r="F79" s="82"/>
      <c r="G79" s="82"/>
      <c r="H79" s="82"/>
      <c r="I79" s="82"/>
      <c r="J79" s="82"/>
      <c r="K79" s="46"/>
      <c r="L79" s="39"/>
    </row>
    <row r="80" spans="1:12" ht="20.25" customHeight="1">
      <c r="B80" s="652" t="s">
        <v>1150</v>
      </c>
      <c r="C80" s="83"/>
      <c r="D80" s="82"/>
      <c r="E80" s="82"/>
      <c r="F80" s="82"/>
      <c r="G80" s="82"/>
      <c r="H80" s="82"/>
      <c r="I80" s="82"/>
      <c r="J80" s="82"/>
      <c r="K80" s="121"/>
      <c r="L80" s="39"/>
    </row>
    <row r="81" spans="2:12" ht="28.5" customHeight="1">
      <c r="B81" s="793" t="s">
        <v>1173</v>
      </c>
      <c r="C81" s="793"/>
      <c r="D81" s="793"/>
      <c r="E81" s="793"/>
      <c r="F81" s="793"/>
      <c r="G81" s="793"/>
      <c r="H81" s="793"/>
      <c r="I81" s="82"/>
      <c r="J81" s="82"/>
      <c r="K81" s="259"/>
      <c r="L81" s="39"/>
    </row>
    <row r="82" spans="2:12" ht="5.45" customHeight="1">
      <c r="B82" s="171"/>
      <c r="C82" s="83"/>
      <c r="D82" s="82"/>
      <c r="E82" s="82"/>
      <c r="F82" s="82"/>
      <c r="G82" s="82"/>
      <c r="H82" s="82"/>
      <c r="I82" s="82"/>
      <c r="J82" s="82"/>
      <c r="K82" s="121"/>
      <c r="L82" s="39"/>
    </row>
    <row r="83" spans="2:12" s="591" customFormat="1" ht="20.100000000000001" customHeight="1">
      <c r="B83" s="843" t="s">
        <v>722</v>
      </c>
      <c r="C83" s="844"/>
      <c r="D83" s="184" t="s">
        <v>723</v>
      </c>
      <c r="E83" s="601" t="s">
        <v>771</v>
      </c>
      <c r="F83" s="602" t="s">
        <v>772</v>
      </c>
      <c r="G83" s="601" t="s">
        <v>773</v>
      </c>
      <c r="H83" s="603" t="s">
        <v>725</v>
      </c>
      <c r="I83" s="597"/>
      <c r="J83" s="597"/>
      <c r="K83" s="597"/>
    </row>
    <row r="84" spans="2:12" ht="34.5" customHeight="1">
      <c r="B84" s="787" t="s">
        <v>1060</v>
      </c>
      <c r="C84" s="788"/>
      <c r="D84" s="169" t="s">
        <v>730</v>
      </c>
      <c r="E84" s="634">
        <f>IF($D$12="VO - Výzkumná organizace",FLOOR((E66*$E$32),1),FLOOR(E66*(E40*$E$27+E41*$F$27),1))</f>
        <v>0</v>
      </c>
      <c r="F84" s="634">
        <f>IF($D$12="VO - Výzkumná organizace",FLOOR((F66*$E$32),1),FLOOR(F66*(F40*$E$27+F41*$F$27),1))</f>
        <v>0</v>
      </c>
      <c r="G84" s="634">
        <f>IF($D$12="VO - Výzkumná organizace",FLOOR((G66*$E$32),1),FLOOR(G66*(G40*$E$27+G41*$F$27),1))</f>
        <v>0</v>
      </c>
      <c r="H84" s="635">
        <f>SUM(E84:G84)</f>
        <v>0</v>
      </c>
      <c r="I84" s="794"/>
      <c r="J84" s="795"/>
      <c r="K84" s="82"/>
    </row>
    <row r="85" spans="2:12" ht="34.5" customHeight="1">
      <c r="B85" s="847" t="str">
        <f>IF(FP_DU&lt;&gt;"VO - výzkumná organizace","","Maximální výše podpory pro výzkumnou organizaci
v případě dofinancování druhým subjektem")</f>
        <v/>
      </c>
      <c r="C85" s="848"/>
      <c r="D85" s="567" t="str">
        <f>IF(FP_DU&lt;&gt;"VO - výzkumná organizace","","€")</f>
        <v/>
      </c>
      <c r="E85" s="529" t="str">
        <f>IF(FP_DU&lt;&gt;"VO - výzkumná organizace","",PRODUCT(E66*1))</f>
        <v/>
      </c>
      <c r="F85" s="529" t="str">
        <f>IF(FP_DU&lt;&gt;"VO - výzkumná organizace","",PRODUCT(F66*1))</f>
        <v/>
      </c>
      <c r="G85" s="529" t="str">
        <f>IF(FP_DU&lt;&gt;"VO - výzkumná organizace","",PRODUCT(G66*1))</f>
        <v/>
      </c>
      <c r="H85" s="530" t="str">
        <f>IF(B85="","",SUM(E85:G85))</f>
        <v/>
      </c>
      <c r="I85" s="794"/>
      <c r="J85" s="795"/>
      <c r="K85" s="82"/>
    </row>
    <row r="86" spans="2:12" ht="21" customHeight="1">
      <c r="B86" s="845" t="s">
        <v>1002</v>
      </c>
      <c r="C86" s="846"/>
      <c r="D86" s="170" t="s">
        <v>730</v>
      </c>
      <c r="E86" s="636"/>
      <c r="F86" s="636"/>
      <c r="G86" s="636"/>
      <c r="H86" s="635">
        <f>SUM(E86:G86)</f>
        <v>0</v>
      </c>
      <c r="I86" s="796"/>
      <c r="J86" s="795"/>
      <c r="K86" s="82"/>
    </row>
    <row r="87" spans="2:12" ht="21" customHeight="1">
      <c r="B87" s="770" t="s">
        <v>735</v>
      </c>
      <c r="C87" s="771"/>
      <c r="D87" s="369" t="s">
        <v>730</v>
      </c>
      <c r="E87" s="637">
        <f t="shared" ref="E87:G87" si="2">E88-E86</f>
        <v>0</v>
      </c>
      <c r="F87" s="637">
        <f t="shared" si="2"/>
        <v>0</v>
      </c>
      <c r="G87" s="637">
        <f t="shared" si="2"/>
        <v>0</v>
      </c>
      <c r="H87" s="638">
        <f>SUM(E87:G87)</f>
        <v>0</v>
      </c>
      <c r="I87" s="82"/>
      <c r="J87" s="82"/>
      <c r="K87" s="82"/>
    </row>
    <row r="88" spans="2:12" ht="21" customHeight="1">
      <c r="B88" s="835" t="s">
        <v>734</v>
      </c>
      <c r="C88" s="836"/>
      <c r="D88" s="169" t="s">
        <v>730</v>
      </c>
      <c r="E88" s="634">
        <f>E66</f>
        <v>0</v>
      </c>
      <c r="F88" s="634">
        <f t="shared" ref="F88:H88" si="3">F66</f>
        <v>0</v>
      </c>
      <c r="G88" s="634">
        <f t="shared" si="3"/>
        <v>0</v>
      </c>
      <c r="H88" s="635">
        <f t="shared" si="3"/>
        <v>0</v>
      </c>
      <c r="I88" s="82"/>
      <c r="J88" s="82"/>
      <c r="K88" s="82"/>
    </row>
    <row r="89" spans="2:12" ht="3" customHeight="1">
      <c r="B89" s="243"/>
      <c r="C89" s="244"/>
      <c r="D89" s="245"/>
      <c r="E89" s="246"/>
      <c r="F89" s="246"/>
      <c r="G89" s="247"/>
      <c r="H89" s="248"/>
      <c r="I89" s="82"/>
      <c r="J89" s="82"/>
      <c r="K89" s="82"/>
    </row>
    <row r="90" spans="2:12" ht="18" customHeight="1" thickBot="1">
      <c r="B90" s="837" t="s">
        <v>736</v>
      </c>
      <c r="C90" s="838"/>
      <c r="D90" s="188" t="s">
        <v>724</v>
      </c>
      <c r="E90" s="219">
        <f t="shared" ref="E90:H90" si="4">IFERROR(E86/E88,0)</f>
        <v>0</v>
      </c>
      <c r="F90" s="219">
        <f t="shared" si="4"/>
        <v>0</v>
      </c>
      <c r="G90" s="220">
        <f t="shared" si="4"/>
        <v>0</v>
      </c>
      <c r="H90" s="224">
        <f t="shared" si="4"/>
        <v>0</v>
      </c>
      <c r="I90" s="82"/>
      <c r="J90" s="82"/>
      <c r="K90" s="82"/>
    </row>
    <row r="91" spans="2:12" ht="3" customHeight="1" thickTop="1">
      <c r="B91" s="82"/>
      <c r="C91" s="82"/>
      <c r="D91" s="82"/>
      <c r="E91" s="82"/>
      <c r="F91" s="82"/>
      <c r="G91" s="82"/>
      <c r="H91" s="82"/>
      <c r="I91" s="82"/>
      <c r="J91" s="82"/>
      <c r="K91" s="82"/>
    </row>
    <row r="92" spans="2:12" ht="21" customHeight="1">
      <c r="B92" s="82"/>
      <c r="C92" s="82"/>
      <c r="D92" s="82"/>
      <c r="E92" s="82"/>
      <c r="F92" s="82"/>
      <c r="G92" s="82"/>
      <c r="H92" s="849" t="str">
        <f>IF($H$85="",IF($H$86&gt;$H$84,"  Přesáhli jste maximální možnou intenzitu podpory 
  pro daný typ subjektu dle Nařízení EK!",""),IF($H$86&gt;$H$85,"  Přesáhli jste maximální možnou intenzitu podpory
  pro daný typ subjektu dle Nařízení EK!",""))</f>
        <v/>
      </c>
      <c r="I92" s="849"/>
      <c r="J92" s="82"/>
      <c r="K92" s="82"/>
    </row>
    <row r="93" spans="2:12" ht="28.5" customHeight="1">
      <c r="B93" s="659" t="str">
        <f>IF('Identifikační údaje projektu'!D23=2,"Kontrola podpory za všechny české uchazeče 
a za projekt dle programu Prostředí pro život","")</f>
        <v/>
      </c>
      <c r="C93" s="660"/>
      <c r="D93" s="495" t="str">
        <f>IF('Identifikační údaje projektu'!D23=2,míra_podpory,"")</f>
        <v/>
      </c>
      <c r="E93" s="840" t="str">
        <f>IF('Identifikační údaje projektu'!D23=2,IF($D$93&lt;=$E$32,"  Požadovaná podpora je v pořádku.","  Požadovaná podpora převyšuje maximální možnou podporu 
  plynoucí z podmínek programu EPSILON!"),"")</f>
        <v/>
      </c>
      <c r="F93" s="841"/>
      <c r="G93" s="842"/>
      <c r="H93" s="849"/>
      <c r="I93" s="849"/>
      <c r="J93" s="82"/>
      <c r="K93" s="82"/>
    </row>
    <row r="94" spans="2:12" ht="12" customHeight="1">
      <c r="B94" s="94"/>
      <c r="C94" s="82"/>
      <c r="D94" s="82"/>
      <c r="E94" s="82"/>
      <c r="F94" s="82"/>
      <c r="G94" s="82"/>
      <c r="H94" s="82"/>
      <c r="I94" s="82"/>
      <c r="J94" s="82"/>
      <c r="K94" s="82"/>
    </row>
    <row r="95" spans="2:12" ht="15.75" customHeight="1">
      <c r="B95" s="839" t="s">
        <v>1174</v>
      </c>
      <c r="C95" s="839"/>
      <c r="D95" s="839"/>
      <c r="E95" s="839" t="str">
        <f t="shared" ref="E95:G95" si="5">IF(E86&gt;E84,"Překročena výše podpory","")</f>
        <v/>
      </c>
      <c r="F95" s="839" t="str">
        <f t="shared" si="5"/>
        <v/>
      </c>
      <c r="G95" s="839" t="str">
        <f t="shared" si="5"/>
        <v/>
      </c>
      <c r="H95" s="839"/>
      <c r="I95" s="839"/>
      <c r="J95" s="839"/>
      <c r="K95" s="82"/>
    </row>
    <row r="96" spans="2:12" s="57" customFormat="1" ht="15.6" customHeight="1">
      <c r="B96" s="154"/>
      <c r="C96" s="154"/>
      <c r="D96" s="154"/>
      <c r="E96" s="154"/>
      <c r="F96" s="154"/>
      <c r="G96" s="154"/>
      <c r="H96" s="154"/>
      <c r="I96" s="154"/>
      <c r="J96" s="154"/>
      <c r="K96" s="52"/>
    </row>
    <row r="97" spans="2:11" s="57" customFormat="1" ht="15.6" customHeight="1">
      <c r="B97" s="110" t="s">
        <v>1024</v>
      </c>
      <c r="C97" s="154"/>
      <c r="D97" s="154"/>
      <c r="E97" s="154"/>
      <c r="F97" s="154"/>
      <c r="G97" s="154"/>
      <c r="H97" s="154"/>
      <c r="I97" s="154"/>
      <c r="J97" s="154"/>
      <c r="K97" s="52"/>
    </row>
    <row r="98" spans="2:11" s="57" customFormat="1" ht="4.9000000000000004" customHeight="1">
      <c r="B98" s="269"/>
      <c r="C98" s="269"/>
      <c r="D98" s="269"/>
      <c r="E98" s="269"/>
      <c r="F98" s="269"/>
      <c r="G98" s="269"/>
      <c r="H98" s="269"/>
      <c r="I98" s="269"/>
      <c r="J98" s="269"/>
      <c r="K98" s="52"/>
    </row>
    <row r="99" spans="2:11" ht="15.75" customHeight="1">
      <c r="B99" s="828" t="s">
        <v>1007</v>
      </c>
      <c r="C99" s="200"/>
      <c r="D99" s="829" t="s">
        <v>730</v>
      </c>
      <c r="E99" s="830">
        <f>E66*(1-E90)</f>
        <v>0</v>
      </c>
      <c r="F99" s="830">
        <f t="shared" ref="F99:G99" si="6">F66*(1-F90)</f>
        <v>0</v>
      </c>
      <c r="G99" s="830">
        <f t="shared" si="6"/>
        <v>0</v>
      </c>
      <c r="H99" s="831">
        <f>SUM(E99:G100)</f>
        <v>0</v>
      </c>
      <c r="I99" s="82"/>
      <c r="J99" s="82"/>
      <c r="K99" s="40"/>
    </row>
    <row r="100" spans="2:11" s="57" customFormat="1" ht="13.9" customHeight="1">
      <c r="B100" s="828"/>
      <c r="C100" s="200"/>
      <c r="D100" s="829"/>
      <c r="E100" s="830"/>
      <c r="F100" s="830"/>
      <c r="G100" s="830"/>
      <c r="H100" s="832"/>
      <c r="I100" s="82"/>
      <c r="J100" s="82"/>
      <c r="K100" s="101"/>
    </row>
    <row r="101" spans="2:11" s="57" customFormat="1" ht="9.6" customHeight="1">
      <c r="B101" s="269"/>
      <c r="C101" s="200"/>
      <c r="D101" s="269"/>
      <c r="E101" s="269"/>
      <c r="F101" s="269"/>
      <c r="G101" s="269"/>
      <c r="H101" s="269"/>
      <c r="I101" s="269"/>
      <c r="J101" s="82"/>
      <c r="K101" s="101"/>
    </row>
    <row r="102" spans="2:11" ht="15.75" customHeight="1">
      <c r="C102" s="21"/>
      <c r="D102" s="21"/>
      <c r="E102" s="21"/>
      <c r="F102" s="21"/>
      <c r="G102" s="21"/>
      <c r="H102" s="21"/>
      <c r="I102" s="21"/>
      <c r="J102" s="21"/>
      <c r="K102" s="21"/>
    </row>
    <row r="103" spans="2:11" ht="15.75" customHeight="1">
      <c r="B103" s="518" t="s">
        <v>1145</v>
      </c>
      <c r="C103" s="146"/>
      <c r="D103" s="146"/>
      <c r="E103" s="146"/>
      <c r="F103" s="146"/>
      <c r="G103" s="146"/>
      <c r="H103" s="146"/>
      <c r="I103" s="146"/>
      <c r="J103" s="146"/>
      <c r="K103" s="40"/>
    </row>
    <row r="104" spans="2:11" ht="4.9000000000000004" customHeight="1">
      <c r="B104" s="218"/>
      <c r="C104" s="218"/>
      <c r="D104" s="218"/>
      <c r="E104" s="218"/>
      <c r="F104" s="218"/>
      <c r="G104" s="266"/>
      <c r="H104" s="218"/>
      <c r="I104" s="218"/>
      <c r="J104" s="218"/>
      <c r="K104" s="40"/>
    </row>
    <row r="105" spans="2:11" ht="36" customHeight="1">
      <c r="B105" s="512" t="s">
        <v>1143</v>
      </c>
      <c r="C105" s="82"/>
      <c r="D105" s="267" t="s">
        <v>1004</v>
      </c>
      <c r="E105" s="644">
        <f>$H$66</f>
        <v>0</v>
      </c>
      <c r="F105" s="82"/>
      <c r="G105" s="267" t="s">
        <v>1071</v>
      </c>
      <c r="H105" s="644">
        <f>$H$86</f>
        <v>0</v>
      </c>
      <c r="I105" s="268"/>
      <c r="J105" s="82"/>
      <c r="K105" s="40"/>
    </row>
    <row r="106" spans="2:11" ht="9.6" customHeight="1">
      <c r="B106" s="82"/>
      <c r="C106" s="82"/>
      <c r="D106" s="82"/>
      <c r="E106" s="82"/>
      <c r="F106" s="82"/>
      <c r="G106" s="82"/>
      <c r="H106" s="82"/>
      <c r="I106" s="82"/>
      <c r="J106" s="82"/>
      <c r="K106" s="40"/>
    </row>
    <row r="107" spans="2:11" s="57" customFormat="1" ht="15.75" customHeight="1">
      <c r="B107" s="199"/>
      <c r="C107" s="198"/>
      <c r="D107" s="195"/>
      <c r="E107" s="196"/>
      <c r="F107" s="196"/>
      <c r="G107" s="196"/>
      <c r="H107" s="197"/>
      <c r="I107" s="52"/>
      <c r="J107" s="52"/>
      <c r="K107" s="93"/>
    </row>
    <row r="108" spans="2:11" s="57" customFormat="1" ht="15.75" customHeight="1">
      <c r="B108" s="199"/>
      <c r="C108" s="198"/>
      <c r="D108" s="195"/>
      <c r="E108" s="196"/>
      <c r="F108" s="196"/>
      <c r="G108" s="196"/>
      <c r="H108" s="197"/>
      <c r="I108" s="52"/>
      <c r="J108" s="52"/>
      <c r="K108" s="93"/>
    </row>
    <row r="109" spans="2:11" ht="15.75" customHeight="1">
      <c r="B109" s="724" t="s">
        <v>1073</v>
      </c>
      <c r="C109" s="724"/>
      <c r="D109" s="724"/>
      <c r="E109" s="724"/>
      <c r="F109" s="724"/>
      <c r="G109" s="724"/>
      <c r="H109" s="724"/>
      <c r="I109" s="724"/>
      <c r="J109" s="827"/>
      <c r="K109" s="21"/>
    </row>
    <row r="110" spans="2:11" ht="15.75" customHeight="1">
      <c r="B110" s="46"/>
      <c r="C110" s="46"/>
      <c r="D110" s="46"/>
      <c r="E110" s="46"/>
      <c r="F110" s="46"/>
      <c r="G110" s="46"/>
      <c r="H110" s="46"/>
      <c r="I110" s="46"/>
      <c r="J110" s="16"/>
      <c r="K110" s="21"/>
    </row>
    <row r="111" spans="2:11" ht="15.75" customHeight="1">
      <c r="B111" s="92"/>
      <c r="C111" s="92"/>
      <c r="D111" s="92"/>
      <c r="E111" s="92"/>
      <c r="F111" s="92"/>
      <c r="G111" s="92"/>
      <c r="H111" s="92"/>
      <c r="I111" s="92"/>
      <c r="J111" s="172"/>
      <c r="K111" s="21"/>
    </row>
    <row r="112" spans="2:11" ht="15.75" customHeight="1">
      <c r="J112" s="21"/>
      <c r="K112" s="21"/>
    </row>
    <row r="113" spans="9:11" ht="15.75" customHeight="1">
      <c r="J113" s="21"/>
      <c r="K113" s="21"/>
    </row>
    <row r="114" spans="9:11" ht="15.75" customHeight="1">
      <c r="K114" s="21"/>
    </row>
    <row r="115" spans="9:11" ht="15.75" customHeight="1">
      <c r="I115" s="736" t="s">
        <v>782</v>
      </c>
      <c r="J115" s="736"/>
    </row>
    <row r="116" spans="9:11" ht="15.75" customHeight="1"/>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sheetData>
  <sheetProtection algorithmName="SHA-512" hashValue="caEHVqocfpv4n17qIo2z8k9DBWksfue/PvH5L/EifBZ8ZNBKW7IS0Pw8t+qGZXZyCqgZzL4L891WkYHHS0zLMQ==" saltValue="xZMDSfxyxGF0H6G6yP2UxQ==" spinCount="100000" sheet="1" selectLockedCells="1"/>
  <mergeCells count="56">
    <mergeCell ref="B3:G3"/>
    <mergeCell ref="D8:F8"/>
    <mergeCell ref="F10:H10"/>
    <mergeCell ref="B14:B15"/>
    <mergeCell ref="D14:D15"/>
    <mergeCell ref="D12:E12"/>
    <mergeCell ref="B6:J6"/>
    <mergeCell ref="E14:F15"/>
    <mergeCell ref="B55:K55"/>
    <mergeCell ref="B17:H17"/>
    <mergeCell ref="B18:K18"/>
    <mergeCell ref="G27:H27"/>
    <mergeCell ref="B37:G37"/>
    <mergeCell ref="B39:C39"/>
    <mergeCell ref="B40:C40"/>
    <mergeCell ref="B41:C41"/>
    <mergeCell ref="B43:C43"/>
    <mergeCell ref="B44:C44"/>
    <mergeCell ref="B45:C45"/>
    <mergeCell ref="B50:H50"/>
    <mergeCell ref="B51:H51"/>
    <mergeCell ref="B52:H52"/>
    <mergeCell ref="B30:D30"/>
    <mergeCell ref="B57:K57"/>
    <mergeCell ref="B59:C59"/>
    <mergeCell ref="B60:C60"/>
    <mergeCell ref="B61:C61"/>
    <mergeCell ref="B62:C62"/>
    <mergeCell ref="B63:C63"/>
    <mergeCell ref="B64:C64"/>
    <mergeCell ref="B66:C66"/>
    <mergeCell ref="I66:J66"/>
    <mergeCell ref="I68:J68"/>
    <mergeCell ref="D70:G70"/>
    <mergeCell ref="B88:C88"/>
    <mergeCell ref="B90:C90"/>
    <mergeCell ref="B95:J95"/>
    <mergeCell ref="E93:G93"/>
    <mergeCell ref="B83:C83"/>
    <mergeCell ref="B84:C84"/>
    <mergeCell ref="I84:J86"/>
    <mergeCell ref="B86:C86"/>
    <mergeCell ref="B87:C87"/>
    <mergeCell ref="B85:C85"/>
    <mergeCell ref="B81:H81"/>
    <mergeCell ref="B74:H75"/>
    <mergeCell ref="D72:G72"/>
    <mergeCell ref="H92:I93"/>
    <mergeCell ref="I115:J115"/>
    <mergeCell ref="B109:J109"/>
    <mergeCell ref="B99:B100"/>
    <mergeCell ref="D99:D100"/>
    <mergeCell ref="E99:E100"/>
    <mergeCell ref="F99:F100"/>
    <mergeCell ref="G99:G100"/>
    <mergeCell ref="H99:H100"/>
  </mergeCells>
  <conditionalFormatting sqref="E32">
    <cfRule type="notContainsBlanks" dxfId="43" priority="28">
      <formula>LEN(TRIM(E32))&gt;0</formula>
    </cfRule>
  </conditionalFormatting>
  <conditionalFormatting sqref="E93">
    <cfRule type="containsText" dxfId="42" priority="19" operator="containsText" text="převyšuje">
      <formula>NOT(ISERROR(SEARCH("převyšuje",E93)))</formula>
    </cfRule>
    <cfRule type="containsText" dxfId="41" priority="20" operator="containsText" text="v pořádku">
      <formula>NOT(ISERROR(SEARCH("v pořádku",E93)))</formula>
    </cfRule>
  </conditionalFormatting>
  <conditionalFormatting sqref="D70">
    <cfRule type="containsText" dxfId="40" priority="16" operator="containsText" text="překročily">
      <formula>NOT(ISERROR(SEARCH("překročily",D70)))</formula>
    </cfRule>
    <cfRule type="containsText" dxfId="39" priority="17" operator="containsText" text="v pořádku">
      <formula>NOT(ISERROR(SEARCH("v pořádku",D70)))</formula>
    </cfRule>
    <cfRule type="containsBlanks" dxfId="38" priority="18">
      <formula>LEN(TRIM(D70))=0</formula>
    </cfRule>
  </conditionalFormatting>
  <conditionalFormatting sqref="D8:F8 D12:E12">
    <cfRule type="containsText" dxfId="37" priority="13" operator="containsText" text="chybí">
      <formula>NOT(ISERROR(SEARCH("chybí",D8)))</formula>
    </cfRule>
  </conditionalFormatting>
  <conditionalFormatting sqref="D93">
    <cfRule type="notContainsBlanks" dxfId="36" priority="12">
      <formula>LEN(TRIM(D93))&gt;0</formula>
    </cfRule>
  </conditionalFormatting>
  <conditionalFormatting sqref="D12:E12">
    <cfRule type="notContainsText" dxfId="35" priority="11" operator="notContains" text="Chybí">
      <formula>ISERROR(SEARCH("Chybí",D12))</formula>
    </cfRule>
  </conditionalFormatting>
  <conditionalFormatting sqref="D8:F8">
    <cfRule type="containsBlanks" dxfId="34" priority="9">
      <formula>LEN(TRIM(D8))=0</formula>
    </cfRule>
  </conditionalFormatting>
  <conditionalFormatting sqref="D72">
    <cfRule type="containsText" dxfId="33" priority="5" operator="containsText" text="překročena">
      <formula>NOT(ISERROR(SEARCH("překročena",D72)))</formula>
    </cfRule>
    <cfRule type="containsText" dxfId="32" priority="6" operator="containsText" text="v pořádku">
      <formula>NOT(ISERROR(SEARCH("v pořádku",D72)))</formula>
    </cfRule>
  </conditionalFormatting>
  <conditionalFormatting sqref="D72 D70">
    <cfRule type="containsText" dxfId="31" priority="7" operator="containsText" text="relevantní">
      <formula>NOT(ISERROR(SEARCH("relevantní",D70)))</formula>
    </cfRule>
  </conditionalFormatting>
  <conditionalFormatting sqref="D93:G93">
    <cfRule type="containsBlanks" dxfId="30" priority="1">
      <formula>LEN(TRIM(D93))=0</formula>
    </cfRule>
  </conditionalFormatting>
  <dataValidations count="5">
    <dataValidation allowBlank="1" sqref="D10 D13" xr:uid="{D62667E6-5E3E-434B-830C-C7C7D87D44CE}"/>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1." sqref="E86" xr:uid="{2C36D7BE-FA00-4738-9D1F-9AB516FDE11C}">
      <formula1>IF(E85="",E84,E85)</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2." sqref="F86" xr:uid="{9D27BF90-7823-45E6-A0F8-808685A29A75}">
      <formula1>IF(F85="",F84,F85)</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3." sqref="G86" xr:uid="{29446E32-F921-4D5A-9B04-8E4466C317F4}">
      <formula1>IF(G85="",G84,G85)</formula1>
    </dataValidation>
    <dataValidation allowBlank="1" showInputMessage="1" showErrorMessage="1" prompt="Náklady na subdodávky jsou omezeny 20 % z celkových uznaných nákladů na projekt." sqref="E61" xr:uid="{4F60A4DB-F8E4-428E-B3F2-18B53AFA8440}"/>
  </dataValidations>
  <hyperlinks>
    <hyperlink ref="B56" r:id="rId1" xr:uid="{DC03340E-AF49-4E19-B7B9-207AF084044B}"/>
  </hyperlinks>
  <pageMargins left="0.7" right="0.7" top="0.78740157499999996" bottom="0.78740157499999996" header="0" footer="0"/>
  <pageSetup paperSize="9" orientation="landscape" r:id="rId2"/>
  <ignoredErrors>
    <ignoredError sqref="H85 F68"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10" id="{98B119E8-8400-443C-808A-D1DE36A3E688}">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E40:G40 D48 E60:G64 E86:G86</xm:sqref>
        </x14:conditionalFormatting>
        <x14:conditionalFormatting xmlns:xm="http://schemas.microsoft.com/office/excel/2006/main">
          <x14:cfRule type="expression" priority="8" id="{3644C3CC-6792-4B6A-B4A6-E1ADF445B8DC}">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D14:D15 E40:G40 D48 E60:G64 E86:G86</xm:sqref>
        </x14:conditionalFormatting>
        <x14:conditionalFormatting xmlns:xm="http://schemas.microsoft.com/office/excel/2006/main">
          <x14:cfRule type="expression" priority="4" id="{C027E875-D3A4-4CBE-87F4-0B40A478FF36}">
            <xm:f>$E$64&gt;číselníky!$K$40</xm:f>
            <x14:dxf>
              <font>
                <b/>
                <i val="0"/>
                <color theme="0"/>
              </font>
              <fill>
                <patternFill>
                  <bgColor rgb="FFFF0000"/>
                </patternFill>
              </fill>
              <border>
                <left style="thin">
                  <color theme="0"/>
                </left>
                <right style="thin">
                  <color theme="0"/>
                </right>
                <top style="thin">
                  <color theme="0"/>
                </top>
                <bottom style="thin">
                  <color theme="0"/>
                </bottom>
              </border>
            </x14:dxf>
          </x14:cfRule>
          <xm:sqref>E64</xm:sqref>
        </x14:conditionalFormatting>
        <x14:conditionalFormatting xmlns:xm="http://schemas.microsoft.com/office/excel/2006/main">
          <x14:cfRule type="expression" priority="3" id="{C78FE97F-4500-4E2B-8BFE-42BF0AB3E720}">
            <xm:f>$F$64&gt;číselníky!$L$40</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F64</xm:sqref>
        </x14:conditionalFormatting>
        <x14:conditionalFormatting xmlns:xm="http://schemas.microsoft.com/office/excel/2006/main">
          <x14:cfRule type="expression" priority="2" id="{E92C75DA-49B7-4887-A70F-33157E8FCF1B}">
            <xm:f>$G$64&gt;číselníky!$M$40</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Vyberte z možností rozevíracího seznamu." xr:uid="{EF13C3CC-CCC9-48F0-88E7-F7B641A667B5}">
          <x14:formula1>
            <xm:f>číselníky!$Z$16:$Z$17</xm:f>
          </x14:formula1>
          <xm:sqref>D50</xm:sqref>
        </x14:dataValidation>
        <x14:dataValidation type="list" allowBlank="1" showInputMessage="1" showErrorMessage="1" errorTitle="Nebyla vybrána povolená hodnota" error="Vyberte z možností nabízených v rozevíracím seznamu." prompt="Vyberte z možností rozevíracího seznamu." xr:uid="{26E9ABF9-597D-4147-A93D-C8E125D05E4C}">
          <x14:formula1>
            <xm:f>číselníky!$Z$11:$Z$12</xm:f>
          </x14:formula1>
          <xm:sqref>D14</xm:sqref>
        </x14:dataValidation>
        <x14:dataValidation type="list" allowBlank="1" showErrorMessage="1" errorTitle="Neplatná hodnota" error="Vyberte prosím některou z možností rozevíracího seznamu." prompt="Vyberte z možností rozevíracího seznamu." xr:uid="{EC343E1A-5C0C-465C-9B10-C75F76A9CFC1}">
          <x14:formula1>
            <xm:f>číselníky!$Z$15:$Z$17</xm:f>
          </x14:formula1>
          <xm:sqref>D48</xm:sqref>
        </x14:dataValidation>
        <x14:dataValidation type="custom" allowBlank="1" xr:uid="{08D60760-2CE6-4EB7-9346-63E10C7E1E58}">
          <x14:formula1>
            <xm:f>'Další účastník 1'!D19</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581F7-BD4C-4C0E-925B-B1174959E809}">
  <sheetPr>
    <tabColor rgb="FFF8F8F8"/>
    <pageSetUpPr fitToPage="1"/>
  </sheetPr>
  <dimension ref="A1:L1028"/>
  <sheetViews>
    <sheetView showGridLines="0" showRowColHeaders="0" zoomScaleNormal="100" workbookViewId="0"/>
  </sheetViews>
  <sheetFormatPr defaultColWidth="14.42578125" defaultRowHeight="15" customHeight="1"/>
  <cols>
    <col min="1" max="1" width="5.5703125" style="98" customWidth="1"/>
    <col min="2" max="2" width="51.42578125" style="98" customWidth="1"/>
    <col min="3" max="3" width="2.85546875" style="98" customWidth="1"/>
    <col min="4" max="4" width="22.5703125" style="98" customWidth="1"/>
    <col min="5" max="7" width="21.5703125" style="98" customWidth="1"/>
    <col min="8" max="8" width="23.5703125" style="98" customWidth="1"/>
    <col min="9" max="9" width="26" style="98" customWidth="1"/>
    <col min="10" max="10" width="8.7109375" style="98" customWidth="1"/>
    <col min="11" max="11" width="14.28515625" style="98" hidden="1" customWidth="1"/>
    <col min="12" max="16384" width="14.42578125" style="98"/>
  </cols>
  <sheetData>
    <row r="1" spans="1:11" ht="15" customHeight="1">
      <c r="A1" s="262"/>
    </row>
    <row r="2" spans="1:11" ht="24" customHeight="1"/>
    <row r="3" spans="1:11" ht="18" customHeight="1">
      <c r="B3" s="808" t="s">
        <v>1059</v>
      </c>
      <c r="C3" s="808"/>
      <c r="D3" s="808"/>
      <c r="E3" s="808"/>
      <c r="F3" s="808"/>
      <c r="G3" s="808"/>
      <c r="H3" s="100"/>
      <c r="I3" s="100"/>
      <c r="J3" s="100"/>
    </row>
    <row r="4" spans="1:11" ht="15.75" customHeight="1">
      <c r="B4" s="519" t="str">
        <f>IF('Identifikační údaje projektu'!D23="","Vyplňujte pouze v případě, že se projektu účastní více než dva čeští uchazeči.",IF('Identifikační údaje projektu'!D23&lt;=2,"Vzhledem k tomu, že dle Vámi zadaných informací se projektu účastní jen jeden český uchazeč, není potřeba vyplňovat.",""))</f>
        <v>Vyplňujte pouze v případě, že se projektu účastní více než dva čeští uchazeči.</v>
      </c>
      <c r="C4" s="28"/>
      <c r="D4" s="21"/>
      <c r="E4" s="21"/>
      <c r="F4" s="21"/>
      <c r="G4" s="21"/>
      <c r="H4" s="21"/>
      <c r="I4" s="21"/>
      <c r="J4" s="21"/>
      <c r="K4" s="21"/>
    </row>
    <row r="5" spans="1:11" ht="15.75" customHeight="1">
      <c r="B5" s="23"/>
      <c r="C5" s="23"/>
      <c r="D5" s="21"/>
      <c r="E5" s="21"/>
      <c r="F5" s="21"/>
      <c r="G5" s="21"/>
      <c r="H5" s="21"/>
      <c r="I5" s="21"/>
      <c r="J5" s="21"/>
      <c r="K5" s="21"/>
    </row>
    <row r="6" spans="1:11" ht="24.6" customHeight="1">
      <c r="B6" s="681" t="s">
        <v>1062</v>
      </c>
      <c r="C6" s="682"/>
      <c r="D6" s="682"/>
      <c r="E6" s="682"/>
      <c r="F6" s="682"/>
      <c r="G6" s="682"/>
      <c r="H6" s="682"/>
      <c r="I6" s="682"/>
      <c r="J6" s="682"/>
      <c r="K6" s="270"/>
    </row>
    <row r="7" spans="1:11" ht="15.75" customHeight="1">
      <c r="B7" s="23"/>
      <c r="C7" s="23"/>
      <c r="D7" s="16"/>
      <c r="E7" s="16"/>
      <c r="F7" s="16"/>
      <c r="G7" s="16"/>
      <c r="H7" s="16"/>
      <c r="I7" s="16"/>
      <c r="J7" s="16"/>
      <c r="K7" s="16"/>
    </row>
    <row r="8" spans="1:11" ht="15.75" customHeight="1">
      <c r="B8" s="147" t="s">
        <v>766</v>
      </c>
      <c r="C8" s="23"/>
      <c r="D8" s="861" t="str">
        <f>IF('Identifikační údaje projektu'!D23="Vyberte možnost:","",IF('Identifikační údaje projektu'!D23&lt;=2,"",IF('Další účastník 2'!D15="","Chybí doplnit obchodní jméno na listu Další účastník 2",'Další účastník 2'!D15)))</f>
        <v/>
      </c>
      <c r="E8" s="861"/>
      <c r="F8" s="861"/>
      <c r="G8" s="173"/>
      <c r="H8" s="148"/>
      <c r="I8" s="146"/>
      <c r="J8" s="146"/>
      <c r="K8" s="146"/>
    </row>
    <row r="9" spans="1:11" ht="15.75" customHeight="1">
      <c r="B9" s="23"/>
      <c r="C9" s="23"/>
      <c r="D9" s="119"/>
      <c r="E9" s="146"/>
      <c r="F9" s="146"/>
      <c r="G9" s="146"/>
      <c r="H9" s="146"/>
      <c r="I9" s="146"/>
      <c r="J9" s="146"/>
      <c r="K9" s="146"/>
    </row>
    <row r="10" spans="1:11" ht="16.149999999999999" customHeight="1">
      <c r="B10" s="271" t="s">
        <v>769</v>
      </c>
      <c r="C10" s="111"/>
      <c r="D10" s="119"/>
      <c r="E10" s="119"/>
      <c r="F10" s="862"/>
      <c r="G10" s="863"/>
      <c r="H10" s="863"/>
      <c r="I10" s="52"/>
      <c r="J10" s="52"/>
      <c r="K10" s="52"/>
    </row>
    <row r="11" spans="1:11" ht="11.45" customHeight="1">
      <c r="B11" s="82"/>
      <c r="C11" s="82"/>
      <c r="D11" s="82"/>
      <c r="E11" s="82"/>
      <c r="F11" s="82"/>
      <c r="G11" s="82"/>
      <c r="H11" s="82"/>
      <c r="I11" s="82"/>
      <c r="J11" s="82"/>
      <c r="K11" s="82"/>
    </row>
    <row r="12" spans="1:11" ht="15.6" customHeight="1">
      <c r="B12" s="95" t="s">
        <v>224</v>
      </c>
      <c r="C12" s="82"/>
      <c r="D12" s="867" t="str">
        <f>IF('Další účastník 2'!$D$19="Vyberte možnost:","Chybí doplnit na listu Další účastník 2",číselníky!X16)</f>
        <v>Chybí doplnit na listu Další účastník 2</v>
      </c>
      <c r="E12" s="867"/>
      <c r="F12" s="82"/>
      <c r="G12" s="82"/>
      <c r="H12" s="82"/>
      <c r="I12" s="82"/>
      <c r="J12" s="82"/>
      <c r="K12" s="82"/>
    </row>
    <row r="13" spans="1:11" ht="15.6" customHeight="1">
      <c r="B13" s="95"/>
      <c r="C13" s="82"/>
      <c r="D13" s="95"/>
      <c r="E13" s="149"/>
      <c r="F13" s="82"/>
      <c r="G13" s="82"/>
      <c r="H13" s="82"/>
      <c r="I13" s="82"/>
      <c r="J13" s="82"/>
      <c r="K13" s="82"/>
    </row>
    <row r="14" spans="1:11" ht="15.6" customHeight="1">
      <c r="B14" s="864" t="s">
        <v>768</v>
      </c>
      <c r="C14" s="82"/>
      <c r="D14" s="865"/>
      <c r="E14" s="868" t="str">
        <f>IF('Identifikační údaje projektu'!D23="Vyberte možnost:","",IF('Identifikační údaje projektu'!D23&lt;=2,"",IF(D14="","     Nevyplněno","")))</f>
        <v/>
      </c>
      <c r="F14" s="869"/>
      <c r="G14" s="82"/>
      <c r="H14" s="82"/>
      <c r="I14" s="82"/>
      <c r="J14" s="82"/>
      <c r="K14" s="82"/>
    </row>
    <row r="15" spans="1:11" ht="15.6" customHeight="1">
      <c r="B15" s="864"/>
      <c r="C15" s="82"/>
      <c r="D15" s="866"/>
      <c r="E15" s="868"/>
      <c r="F15" s="869"/>
      <c r="G15" s="82"/>
      <c r="H15" s="82"/>
      <c r="I15" s="82"/>
      <c r="J15" s="82"/>
      <c r="K15" s="82"/>
    </row>
    <row r="16" spans="1:11" ht="10.9" customHeight="1">
      <c r="B16" s="151"/>
      <c r="C16" s="82"/>
      <c r="D16" s="151"/>
      <c r="E16" s="152"/>
      <c r="F16" s="82"/>
      <c r="G16" s="82"/>
      <c r="H16" s="82"/>
      <c r="I16" s="82"/>
      <c r="J16" s="82"/>
      <c r="K16" s="82"/>
    </row>
    <row r="17" spans="2:11" ht="43.15" customHeight="1">
      <c r="B17" s="856" t="s">
        <v>1191</v>
      </c>
      <c r="C17" s="856"/>
      <c r="D17" s="856"/>
      <c r="E17" s="856"/>
      <c r="F17" s="856"/>
      <c r="G17" s="856"/>
      <c r="H17" s="856"/>
      <c r="I17" s="515"/>
      <c r="J17" s="515"/>
      <c r="K17" s="515"/>
    </row>
    <row r="18" spans="2:11" ht="55.15" customHeight="1">
      <c r="B18" s="839" t="s">
        <v>1022</v>
      </c>
      <c r="C18" s="839"/>
      <c r="D18" s="839"/>
      <c r="E18" s="839"/>
      <c r="F18" s="839"/>
      <c r="G18" s="839"/>
      <c r="H18" s="839"/>
      <c r="I18" s="839"/>
      <c r="J18" s="839"/>
      <c r="K18" s="839"/>
    </row>
    <row r="19" spans="2:11" s="57" customFormat="1" ht="3" customHeight="1">
      <c r="B19" s="154"/>
      <c r="C19" s="154"/>
      <c r="D19" s="154"/>
      <c r="E19" s="154"/>
      <c r="F19" s="154"/>
      <c r="G19" s="154"/>
      <c r="H19" s="154"/>
      <c r="I19" s="154"/>
      <c r="J19" s="154"/>
      <c r="K19" s="154"/>
    </row>
    <row r="20" spans="2:11" ht="19.899999999999999" customHeight="1">
      <c r="B20" s="82"/>
      <c r="C20" s="82"/>
      <c r="D20" s="151"/>
      <c r="E20" s="82"/>
      <c r="F20" s="82"/>
      <c r="G20" s="82"/>
      <c r="H20" s="82"/>
      <c r="I20" s="82"/>
      <c r="J20" s="82"/>
      <c r="K20" s="82"/>
    </row>
    <row r="21" spans="2:11" ht="71.45" customHeight="1">
      <c r="B21" s="655" t="s">
        <v>1155</v>
      </c>
      <c r="C21" s="82"/>
      <c r="D21" s="133" t="s">
        <v>998</v>
      </c>
      <c r="E21" s="137" t="s">
        <v>763</v>
      </c>
      <c r="F21" s="138" t="s">
        <v>716</v>
      </c>
      <c r="G21" s="139" t="s">
        <v>764</v>
      </c>
      <c r="H21" s="140" t="s">
        <v>717</v>
      </c>
      <c r="I21" s="82"/>
      <c r="J21" s="82"/>
      <c r="K21" s="82"/>
    </row>
    <row r="22" spans="2:11" ht="30.75" customHeight="1">
      <c r="B22" s="82"/>
      <c r="C22" s="82"/>
      <c r="D22" s="134" t="s">
        <v>718</v>
      </c>
      <c r="E22" s="123">
        <v>0.7</v>
      </c>
      <c r="F22" s="123">
        <v>0.45</v>
      </c>
      <c r="G22" s="123">
        <v>0.8</v>
      </c>
      <c r="H22" s="124">
        <v>0.6</v>
      </c>
      <c r="I22" s="82"/>
      <c r="J22" s="82"/>
      <c r="K22" s="82"/>
    </row>
    <row r="23" spans="2:11" ht="30.75" customHeight="1">
      <c r="B23" s="82"/>
      <c r="C23" s="82"/>
      <c r="D23" s="134" t="s">
        <v>719</v>
      </c>
      <c r="E23" s="141">
        <v>0.6</v>
      </c>
      <c r="F23" s="141">
        <v>0.35</v>
      </c>
      <c r="G23" s="141">
        <v>0.75</v>
      </c>
      <c r="H23" s="142">
        <v>0.5</v>
      </c>
      <c r="I23" s="82"/>
      <c r="J23" s="82"/>
      <c r="K23" s="82"/>
    </row>
    <row r="24" spans="2:11" ht="30.75" customHeight="1">
      <c r="B24" s="82"/>
      <c r="C24" s="82"/>
      <c r="D24" s="135" t="s">
        <v>720</v>
      </c>
      <c r="E24" s="123">
        <v>0.5</v>
      </c>
      <c r="F24" s="123">
        <v>0.25</v>
      </c>
      <c r="G24" s="123">
        <v>0.65</v>
      </c>
      <c r="H24" s="124">
        <v>0.4</v>
      </c>
      <c r="I24" s="82"/>
      <c r="J24" s="82"/>
      <c r="K24" s="82"/>
    </row>
    <row r="25" spans="2:11" ht="30.75" customHeight="1">
      <c r="B25" s="82"/>
      <c r="C25" s="82"/>
      <c r="D25" s="136" t="s">
        <v>721</v>
      </c>
      <c r="E25" s="143">
        <v>1</v>
      </c>
      <c r="F25" s="143">
        <v>1</v>
      </c>
      <c r="G25" s="143">
        <v>1</v>
      </c>
      <c r="H25" s="144">
        <v>1</v>
      </c>
      <c r="I25" s="82"/>
      <c r="J25" s="82"/>
      <c r="K25" s="82"/>
    </row>
    <row r="26" spans="2:11" ht="13.15" customHeight="1">
      <c r="B26" s="82"/>
      <c r="C26" s="82"/>
      <c r="D26" s="126"/>
      <c r="E26" s="125"/>
      <c r="F26" s="125"/>
      <c r="G26" s="125"/>
      <c r="H26" s="125"/>
      <c r="I26" s="82"/>
      <c r="J26" s="82"/>
      <c r="K26" s="82"/>
    </row>
    <row r="27" spans="2:11" ht="31.15" customHeight="1">
      <c r="B27" s="150"/>
      <c r="C27" s="82"/>
      <c r="D27" s="158" t="s">
        <v>767</v>
      </c>
      <c r="E27" s="209">
        <f>IF($D$12="Chybí doplnit na listu Další účastník 2",0,IF($D$12="Chybí doplnit na listu Další účastník 2",0,IF(D14="ANO",číselníky!AH6,číselníky!AH8)))</f>
        <v>0</v>
      </c>
      <c r="F27" s="210">
        <f>IF($D$12="",0,IF($D$12="Chybí doplnit na listu Další účastník 2",0,IF(D14="ANO",číselníky!AI6,číselníky!AI8)))</f>
        <v>0</v>
      </c>
      <c r="G27" s="857" t="s">
        <v>770</v>
      </c>
      <c r="H27" s="857"/>
      <c r="I27" s="109"/>
      <c r="J27" s="82"/>
      <c r="K27" s="82"/>
    </row>
    <row r="28" spans="2:11" ht="9.6" customHeight="1">
      <c r="B28" s="82"/>
      <c r="C28" s="82"/>
      <c r="D28" s="82"/>
      <c r="E28" s="107"/>
      <c r="F28" s="107"/>
      <c r="G28" s="107"/>
      <c r="H28" s="82"/>
      <c r="I28" s="82"/>
      <c r="J28" s="82"/>
      <c r="K28" s="82"/>
    </row>
    <row r="29" spans="2:11" s="57" customFormat="1" ht="15.6" customHeight="1">
      <c r="B29" s="145"/>
      <c r="C29" s="145"/>
      <c r="D29" s="145"/>
      <c r="E29" s="145"/>
      <c r="F29" s="145"/>
      <c r="G29" s="145"/>
      <c r="H29" s="145"/>
      <c r="I29" s="145"/>
      <c r="J29" s="52"/>
      <c r="K29" s="52"/>
    </row>
    <row r="30" spans="2:11" ht="15.75" customHeight="1">
      <c r="B30" s="824" t="s">
        <v>1172</v>
      </c>
      <c r="C30" s="825"/>
      <c r="D30" s="826"/>
      <c r="E30" s="16"/>
      <c r="F30" s="16"/>
      <c r="G30" s="16"/>
      <c r="H30" s="16"/>
      <c r="I30" s="16"/>
      <c r="J30" s="16"/>
      <c r="K30" s="16"/>
    </row>
    <row r="31" spans="2:11" ht="9" customHeight="1">
      <c r="B31" s="112"/>
      <c r="C31" s="83"/>
      <c r="D31" s="82"/>
      <c r="E31" s="82"/>
      <c r="F31" s="82"/>
      <c r="G31" s="82"/>
      <c r="H31" s="82"/>
      <c r="I31" s="82"/>
      <c r="J31" s="82"/>
      <c r="K31" s="82"/>
    </row>
    <row r="32" spans="2:11" ht="31.15" customHeight="1">
      <c r="B32" s="516" t="s">
        <v>1000</v>
      </c>
      <c r="C32" s="82"/>
      <c r="D32" s="158" t="s">
        <v>762</v>
      </c>
      <c r="E32" s="159">
        <v>0.85</v>
      </c>
      <c r="F32" s="156"/>
      <c r="G32" s="82"/>
      <c r="H32" s="82"/>
      <c r="I32" s="82"/>
      <c r="J32" s="82"/>
      <c r="K32" s="82"/>
    </row>
    <row r="33" spans="2:11" s="57" customFormat="1" ht="15.6" customHeight="1">
      <c r="B33" s="132"/>
      <c r="C33" s="130"/>
      <c r="D33" s="130"/>
      <c r="E33" s="130"/>
      <c r="F33" s="130"/>
      <c r="G33" s="130"/>
      <c r="H33" s="130"/>
      <c r="I33" s="130"/>
      <c r="J33" s="82"/>
      <c r="K33" s="82"/>
    </row>
    <row r="34" spans="2:11" s="57" customFormat="1" ht="15.6" customHeight="1">
      <c r="B34" s="145"/>
      <c r="C34" s="145"/>
      <c r="D34" s="145"/>
      <c r="E34" s="145"/>
      <c r="F34" s="145"/>
      <c r="G34" s="145"/>
      <c r="H34" s="145"/>
      <c r="I34" s="145"/>
      <c r="J34" s="52"/>
      <c r="K34" s="52"/>
    </row>
    <row r="35" spans="2:11" ht="15.6" customHeight="1">
      <c r="B35" s="271" t="s">
        <v>787</v>
      </c>
      <c r="C35" s="105"/>
      <c r="D35" s="16"/>
      <c r="E35" s="16"/>
      <c r="F35" s="16"/>
      <c r="G35" s="16"/>
      <c r="H35" s="16"/>
      <c r="I35" s="16"/>
      <c r="J35" s="16"/>
      <c r="K35" s="16"/>
    </row>
    <row r="36" spans="2:11" ht="6" customHeight="1">
      <c r="B36" s="112"/>
      <c r="C36" s="83"/>
      <c r="D36" s="82"/>
      <c r="E36" s="82"/>
      <c r="F36" s="82"/>
      <c r="G36" s="82"/>
      <c r="H36" s="82"/>
      <c r="I36" s="82"/>
      <c r="J36" s="82"/>
      <c r="K36" s="82"/>
    </row>
    <row r="37" spans="2:11" ht="60" customHeight="1">
      <c r="B37" s="856" t="s">
        <v>1023</v>
      </c>
      <c r="C37" s="856"/>
      <c r="D37" s="856"/>
      <c r="E37" s="856"/>
      <c r="F37" s="856"/>
      <c r="G37" s="856"/>
      <c r="H37" s="153"/>
      <c r="I37" s="106"/>
      <c r="J37" s="106"/>
      <c r="K37" s="106"/>
    </row>
    <row r="38" spans="2:11" ht="15.75" customHeight="1">
      <c r="B38" s="82"/>
      <c r="C38" s="82"/>
      <c r="D38" s="82"/>
      <c r="E38" s="107"/>
      <c r="F38" s="107"/>
      <c r="G38" s="107"/>
      <c r="H38" s="82"/>
      <c r="I38" s="82"/>
      <c r="J38" s="82"/>
      <c r="K38" s="82"/>
    </row>
    <row r="39" spans="2:11" s="591" customFormat="1" ht="15.75" customHeight="1">
      <c r="B39" s="843" t="s">
        <v>722</v>
      </c>
      <c r="C39" s="844"/>
      <c r="D39" s="184" t="s">
        <v>723</v>
      </c>
      <c r="E39" s="184" t="s">
        <v>771</v>
      </c>
      <c r="F39" s="184" t="s">
        <v>772</v>
      </c>
      <c r="G39" s="184" t="s">
        <v>773</v>
      </c>
      <c r="H39" s="597"/>
      <c r="I39" s="597"/>
      <c r="J39" s="597"/>
      <c r="K39" s="597"/>
    </row>
    <row r="40" spans="2:11" ht="21" customHeight="1">
      <c r="B40" s="835" t="s">
        <v>765</v>
      </c>
      <c r="C40" s="836"/>
      <c r="D40" s="161" t="s">
        <v>724</v>
      </c>
      <c r="E40" s="225"/>
      <c r="F40" s="225"/>
      <c r="G40" s="609"/>
      <c r="H40" s="82"/>
      <c r="I40" s="82"/>
      <c r="J40" s="82"/>
      <c r="K40" s="82"/>
    </row>
    <row r="41" spans="2:11" ht="21.6" customHeight="1">
      <c r="B41" s="853" t="s">
        <v>996</v>
      </c>
      <c r="C41" s="854"/>
      <c r="D41" s="162" t="s">
        <v>724</v>
      </c>
      <c r="E41" s="610">
        <f t="shared" ref="E41:G41" si="0">1-E40</f>
        <v>1</v>
      </c>
      <c r="F41" s="610">
        <f t="shared" si="0"/>
        <v>1</v>
      </c>
      <c r="G41" s="611">
        <f t="shared" si="0"/>
        <v>1</v>
      </c>
      <c r="H41" s="168"/>
      <c r="I41" s="82"/>
      <c r="J41" s="82"/>
      <c r="K41" s="82"/>
    </row>
    <row r="42" spans="2:11" ht="18.600000000000001" customHeight="1">
      <c r="B42" s="82"/>
      <c r="C42" s="82"/>
      <c r="D42" s="82"/>
      <c r="E42" s="107"/>
      <c r="F42" s="107"/>
      <c r="G42" s="107"/>
      <c r="H42" s="132"/>
      <c r="I42" s="82"/>
      <c r="J42" s="82"/>
      <c r="K42" s="82"/>
    </row>
    <row r="43" spans="2:11" s="591" customFormat="1" ht="15.75" customHeight="1">
      <c r="B43" s="843" t="s">
        <v>722</v>
      </c>
      <c r="C43" s="844"/>
      <c r="D43" s="184" t="s">
        <v>723</v>
      </c>
      <c r="E43" s="184" t="s">
        <v>771</v>
      </c>
      <c r="F43" s="184" t="s">
        <v>772</v>
      </c>
      <c r="G43" s="184" t="s">
        <v>773</v>
      </c>
      <c r="H43" s="168"/>
      <c r="I43" s="597"/>
      <c r="J43" s="597"/>
      <c r="K43" s="597"/>
    </row>
    <row r="44" spans="2:11" ht="21" customHeight="1">
      <c r="B44" s="858" t="s">
        <v>777</v>
      </c>
      <c r="C44" s="859"/>
      <c r="D44" s="163" t="s">
        <v>730</v>
      </c>
      <c r="E44" s="155">
        <f>E$40*E$66</f>
        <v>0</v>
      </c>
      <c r="F44" s="155">
        <f>F$40*F$66</f>
        <v>0</v>
      </c>
      <c r="G44" s="155">
        <f>G$40*G$66</f>
        <v>0</v>
      </c>
      <c r="H44" s="168" t="s">
        <v>776</v>
      </c>
      <c r="I44" s="82"/>
      <c r="J44" s="82"/>
      <c r="K44" s="82"/>
    </row>
    <row r="45" spans="2:11" ht="21" customHeight="1">
      <c r="B45" s="853" t="s">
        <v>778</v>
      </c>
      <c r="C45" s="854"/>
      <c r="D45" s="612" t="s">
        <v>730</v>
      </c>
      <c r="E45" s="613">
        <f>E$41*E$66</f>
        <v>0</v>
      </c>
      <c r="F45" s="613">
        <f>F$41*F$66</f>
        <v>0</v>
      </c>
      <c r="G45" s="613">
        <f>G$41*G$66</f>
        <v>0</v>
      </c>
      <c r="H45" s="168" t="s">
        <v>776</v>
      </c>
      <c r="I45" s="82"/>
      <c r="J45" s="82"/>
      <c r="K45" s="82"/>
    </row>
    <row r="46" spans="2:11" ht="12.75">
      <c r="B46" s="82"/>
      <c r="C46" s="82"/>
      <c r="D46" s="82"/>
      <c r="E46" s="107"/>
      <c r="F46" s="107"/>
      <c r="G46" s="107"/>
      <c r="H46" s="82"/>
      <c r="I46" s="82"/>
      <c r="J46" s="82"/>
      <c r="K46" s="82"/>
    </row>
    <row r="47" spans="2:11" ht="15.75" customHeight="1">
      <c r="B47" s="29"/>
      <c r="C47" s="29"/>
      <c r="D47" s="29"/>
      <c r="E47" s="31"/>
      <c r="F47" s="32"/>
      <c r="G47" s="33"/>
      <c r="H47" s="40"/>
      <c r="I47" s="21"/>
      <c r="J47" s="21"/>
      <c r="K47" s="21"/>
    </row>
    <row r="48" spans="2:11" ht="16.899999999999999" customHeight="1">
      <c r="B48" s="271" t="s">
        <v>728</v>
      </c>
      <c r="C48" s="118"/>
      <c r="D48" s="640" t="s">
        <v>26</v>
      </c>
      <c r="E48" s="239" t="str">
        <f>IF(D48="Vyberte možnost:","     Nevyplněno","")</f>
        <v xml:space="preserve">     Nevyplněno</v>
      </c>
      <c r="F48" s="16"/>
      <c r="G48" s="16"/>
      <c r="H48" s="16"/>
      <c r="I48" s="16"/>
      <c r="J48" s="16"/>
      <c r="K48" s="16"/>
    </row>
    <row r="49" spans="1:11" ht="4.9000000000000004" customHeight="1">
      <c r="B49" s="83"/>
      <c r="C49" s="83"/>
      <c r="D49" s="85"/>
      <c r="E49" s="82"/>
      <c r="F49" s="82"/>
      <c r="G49" s="82"/>
      <c r="H49" s="82"/>
      <c r="I49" s="82"/>
      <c r="J49" s="82"/>
      <c r="K49" s="82"/>
    </row>
    <row r="50" spans="1:11" ht="17.25" customHeight="1">
      <c r="B50" s="860" t="s">
        <v>1075</v>
      </c>
      <c r="C50" s="860"/>
      <c r="D50" s="860"/>
      <c r="E50" s="860"/>
      <c r="F50" s="860"/>
      <c r="G50" s="860"/>
      <c r="H50" s="860"/>
      <c r="I50" s="282"/>
      <c r="J50" s="282"/>
      <c r="K50" s="282"/>
    </row>
    <row r="51" spans="1:11" ht="27.75" customHeight="1">
      <c r="B51" s="738" t="s">
        <v>1076</v>
      </c>
      <c r="C51" s="738"/>
      <c r="D51" s="738"/>
      <c r="E51" s="738"/>
      <c r="F51" s="738"/>
      <c r="G51" s="738"/>
      <c r="H51" s="738"/>
      <c r="I51" s="318"/>
      <c r="J51" s="318"/>
      <c r="K51" s="318"/>
    </row>
    <row r="52" spans="1:11" ht="42" customHeight="1">
      <c r="B52" s="738" t="s">
        <v>1074</v>
      </c>
      <c r="C52" s="738"/>
      <c r="D52" s="738"/>
      <c r="E52" s="738"/>
      <c r="F52" s="738"/>
      <c r="G52" s="738"/>
      <c r="H52" s="738"/>
      <c r="I52" s="318"/>
      <c r="J52" s="318"/>
      <c r="K52" s="318"/>
    </row>
    <row r="53" spans="1:11" s="57" customFormat="1" ht="15.75" customHeight="1">
      <c r="B53" s="113"/>
      <c r="C53" s="114"/>
      <c r="D53" s="115"/>
      <c r="E53" s="115"/>
      <c r="F53" s="114"/>
      <c r="G53" s="114"/>
      <c r="H53" s="114"/>
      <c r="I53" s="116"/>
      <c r="J53" s="117"/>
      <c r="K53" s="117"/>
    </row>
    <row r="54" spans="1:11" ht="16.899999999999999" customHeight="1">
      <c r="B54" s="518" t="s">
        <v>1026</v>
      </c>
      <c r="C54" s="118"/>
      <c r="D54" s="104"/>
      <c r="E54" s="104"/>
      <c r="F54" s="16"/>
      <c r="G54" s="16"/>
      <c r="H54" s="16"/>
      <c r="I54" s="16"/>
      <c r="J54" s="16"/>
      <c r="K54" s="16"/>
    </row>
    <row r="55" spans="1:11" ht="4.1500000000000004" customHeight="1">
      <c r="B55" s="855"/>
      <c r="C55" s="855"/>
      <c r="D55" s="855"/>
      <c r="E55" s="855"/>
      <c r="F55" s="855"/>
      <c r="G55" s="855"/>
      <c r="H55" s="855"/>
      <c r="I55" s="855"/>
      <c r="J55" s="855"/>
      <c r="K55" s="855"/>
    </row>
    <row r="56" spans="1:11" ht="23.45" customHeight="1">
      <c r="B56" s="91" t="s">
        <v>779</v>
      </c>
      <c r="C56" s="127"/>
      <c r="D56" s="127"/>
      <c r="E56" s="127"/>
      <c r="F56" s="127"/>
      <c r="G56" s="127"/>
      <c r="H56" s="127"/>
      <c r="I56" s="127"/>
      <c r="J56" s="127"/>
      <c r="K56" s="127"/>
    </row>
    <row r="57" spans="1:11" ht="15.75" customHeight="1">
      <c r="B57" s="817" t="s">
        <v>1144</v>
      </c>
      <c r="C57" s="817"/>
      <c r="D57" s="817"/>
      <c r="E57" s="817"/>
      <c r="F57" s="817"/>
      <c r="G57" s="817"/>
      <c r="H57" s="817"/>
      <c r="I57" s="817"/>
      <c r="J57" s="817"/>
      <c r="K57" s="817"/>
    </row>
    <row r="58" spans="1:11" ht="10.9" customHeight="1">
      <c r="B58" s="82"/>
      <c r="C58" s="82"/>
      <c r="D58" s="82"/>
      <c r="E58" s="82"/>
      <c r="F58" s="82"/>
      <c r="G58" s="82"/>
      <c r="H58" s="82"/>
      <c r="I58" s="82"/>
      <c r="J58" s="82"/>
      <c r="K58" s="82"/>
    </row>
    <row r="59" spans="1:11" s="591" customFormat="1" ht="20.100000000000001" customHeight="1">
      <c r="A59" s="598"/>
      <c r="B59" s="843" t="s">
        <v>722</v>
      </c>
      <c r="C59" s="844"/>
      <c r="D59" s="184" t="s">
        <v>723</v>
      </c>
      <c r="E59" s="184" t="s">
        <v>771</v>
      </c>
      <c r="F59" s="184" t="s">
        <v>772</v>
      </c>
      <c r="G59" s="184" t="s">
        <v>773</v>
      </c>
      <c r="H59" s="599" t="s">
        <v>725</v>
      </c>
      <c r="I59" s="597"/>
      <c r="J59" s="597"/>
      <c r="K59" s="600"/>
    </row>
    <row r="60" spans="1:11" ht="21" customHeight="1">
      <c r="A60" s="160"/>
      <c r="B60" s="835" t="s">
        <v>726</v>
      </c>
      <c r="C60" s="836"/>
      <c r="D60" s="169" t="s">
        <v>730</v>
      </c>
      <c r="E60" s="629"/>
      <c r="F60" s="629"/>
      <c r="G60" s="629"/>
      <c r="H60" s="626">
        <f>SUM(E60:G60)</f>
        <v>0</v>
      </c>
      <c r="I60" s="82"/>
      <c r="J60" s="82"/>
      <c r="K60" s="131"/>
    </row>
    <row r="61" spans="1:11" ht="21" customHeight="1">
      <c r="A61" s="160"/>
      <c r="B61" s="853" t="s">
        <v>727</v>
      </c>
      <c r="C61" s="854"/>
      <c r="D61" s="162" t="s">
        <v>730</v>
      </c>
      <c r="E61" s="629"/>
      <c r="F61" s="629"/>
      <c r="G61" s="629"/>
      <c r="H61" s="628">
        <f>SUM(E61:G61)</f>
        <v>0</v>
      </c>
      <c r="I61" s="82"/>
      <c r="J61" s="82"/>
      <c r="K61" s="131"/>
    </row>
    <row r="62" spans="1:11" ht="21" customHeight="1">
      <c r="A62" s="160"/>
      <c r="B62" s="845" t="s">
        <v>729</v>
      </c>
      <c r="C62" s="846"/>
      <c r="D62" s="170" t="s">
        <v>730</v>
      </c>
      <c r="E62" s="629"/>
      <c r="F62" s="629"/>
      <c r="G62" s="629"/>
      <c r="H62" s="626">
        <f>SUM(E62:G62)</f>
        <v>0</v>
      </c>
      <c r="I62" s="82"/>
      <c r="J62" s="82"/>
      <c r="K62" s="131"/>
    </row>
    <row r="63" spans="1:11" ht="21" customHeight="1">
      <c r="A63" s="160"/>
      <c r="B63" s="850" t="s">
        <v>731</v>
      </c>
      <c r="C63" s="851"/>
      <c r="D63" s="162" t="s">
        <v>730</v>
      </c>
      <c r="E63" s="629"/>
      <c r="F63" s="629"/>
      <c r="G63" s="629"/>
      <c r="H63" s="628">
        <f>SUM(E63:G63)</f>
        <v>0</v>
      </c>
      <c r="I63" s="82"/>
      <c r="J63" s="82"/>
      <c r="K63" s="131"/>
    </row>
    <row r="64" spans="1:11" ht="21" customHeight="1">
      <c r="A64" s="160"/>
      <c r="B64" s="835" t="s">
        <v>732</v>
      </c>
      <c r="C64" s="836"/>
      <c r="D64" s="170" t="s">
        <v>730</v>
      </c>
      <c r="E64" s="639"/>
      <c r="F64" s="629"/>
      <c r="G64" s="629"/>
      <c r="H64" s="626">
        <f>SUM(E64:G64)</f>
        <v>0</v>
      </c>
      <c r="I64" s="82"/>
      <c r="J64" s="82"/>
      <c r="K64" s="131"/>
    </row>
    <row r="65" spans="1:12" ht="3" customHeight="1">
      <c r="A65" s="160"/>
      <c r="B65" s="249"/>
      <c r="C65" s="250"/>
      <c r="D65" s="251"/>
      <c r="E65" s="252"/>
      <c r="F65" s="253"/>
      <c r="G65" s="253"/>
      <c r="H65" s="254"/>
      <c r="I65" s="82"/>
      <c r="J65" s="82"/>
      <c r="K65" s="207"/>
    </row>
    <row r="66" spans="1:12" ht="18" customHeight="1" thickBot="1">
      <c r="A66" s="160"/>
      <c r="B66" s="837" t="s">
        <v>1006</v>
      </c>
      <c r="C66" s="838"/>
      <c r="D66" s="188" t="s">
        <v>730</v>
      </c>
      <c r="E66" s="632">
        <f>SUM(E60:E64)</f>
        <v>0</v>
      </c>
      <c r="F66" s="632">
        <f>SUM(F60:F64)</f>
        <v>0</v>
      </c>
      <c r="G66" s="632">
        <f>SUM(G60:G64)</f>
        <v>0</v>
      </c>
      <c r="H66" s="223">
        <f>SUM(H60:H64)</f>
        <v>0</v>
      </c>
      <c r="I66" s="852"/>
      <c r="J66" s="852"/>
      <c r="K66" s="131"/>
    </row>
    <row r="67" spans="1:12" ht="4.9000000000000004" customHeight="1" thickTop="1">
      <c r="A67" s="160"/>
      <c r="B67" s="129"/>
      <c r="C67" s="129"/>
      <c r="D67" s="129"/>
      <c r="E67" s="129"/>
      <c r="F67" s="129"/>
      <c r="G67" s="129"/>
      <c r="H67" s="129"/>
      <c r="I67" s="260"/>
      <c r="J67" s="260"/>
      <c r="K67" s="260"/>
    </row>
    <row r="68" spans="1:12" ht="27.75" customHeight="1">
      <c r="A68" s="160"/>
      <c r="B68" s="129"/>
      <c r="C68" s="129"/>
      <c r="D68" s="129"/>
      <c r="E68" s="643" t="str">
        <f>IF($D$48="Flat rate 25 %",IF(E64&gt;SUM(E60+E62+E63)*0.25,"Výše nepřímých nákladů
v daném roce překročena!",""),"")</f>
        <v/>
      </c>
      <c r="F68" s="643" t="str">
        <f>IF($D$48="Flat rate 25 %",IF(F64&gt;SUM(F60+F62+F63)*0.25,"Výše nepřímých nákladů
v daném roce překročena!",""),"")</f>
        <v/>
      </c>
      <c r="G68" s="643" t="str">
        <f>IF($D$48="Flat rate 25 %",IF(G64&gt;SUM(G60+G62+G63)*0.25,"Výše nepřímých nákladů
v daném roce překročena!",""),"")</f>
        <v/>
      </c>
      <c r="H68" s="129"/>
      <c r="I68" s="852"/>
      <c r="J68" s="852"/>
      <c r="K68" s="131"/>
    </row>
    <row r="69" spans="1:12" ht="5.45" customHeight="1">
      <c r="A69" s="46"/>
      <c r="B69" s="129"/>
      <c r="C69" s="129"/>
      <c r="D69" s="129"/>
      <c r="E69" s="129"/>
      <c r="F69" s="129"/>
      <c r="G69" s="129"/>
      <c r="H69" s="259"/>
      <c r="I69" s="260"/>
      <c r="J69" s="260"/>
      <c r="K69" s="260"/>
    </row>
    <row r="70" spans="1:12" ht="20.45" customHeight="1">
      <c r="B70" s="166" t="s">
        <v>775</v>
      </c>
      <c r="C70" s="129"/>
      <c r="D70" s="840" t="str">
        <f>IF(H61=0,"  Není relevantní",IF(H61&lt;=0.2*(H66),"  Výše nákladů na subdodávky je v pořádku.","  Náklady na subdodávky překročily 20% z celkových uznaných nákladů."))</f>
        <v xml:space="preserve">  Není relevantní</v>
      </c>
      <c r="E70" s="841"/>
      <c r="F70" s="841"/>
      <c r="G70" s="842"/>
      <c r="H70" s="121"/>
      <c r="I70" s="131"/>
      <c r="J70" s="131"/>
      <c r="K70" s="82"/>
    </row>
    <row r="71" spans="1:12" ht="9" customHeight="1">
      <c r="B71" s="166"/>
      <c r="C71" s="129"/>
      <c r="D71" s="584"/>
      <c r="E71" s="584"/>
      <c r="F71" s="584"/>
      <c r="G71" s="584"/>
      <c r="H71" s="259"/>
      <c r="I71" s="585"/>
      <c r="J71" s="585"/>
      <c r="K71" s="82"/>
    </row>
    <row r="72" spans="1:12" ht="20.25" customHeight="1">
      <c r="B72" s="360" t="s">
        <v>1072</v>
      </c>
      <c r="C72" s="358"/>
      <c r="D72" s="790" t="str">
        <f>IF($D$48="Flat rate 25 %",IF(H64&gt;SUM(H60+H62+H63)*0.25,"  Výše nepřímých nákladů vykazovaných metodou flat rate 25 % překročena! Prosím opravte.","  Výše nepřímých nákladů je v pořádku."),"  Není relevantní")</f>
        <v xml:space="preserve">  Není relevantní</v>
      </c>
      <c r="E72" s="791"/>
      <c r="F72" s="791"/>
      <c r="G72" s="792"/>
      <c r="H72" s="581"/>
      <c r="I72" s="583"/>
      <c r="J72" s="583"/>
      <c r="K72" s="282"/>
    </row>
    <row r="73" spans="1:12" ht="9" customHeight="1">
      <c r="B73" s="164"/>
      <c r="C73" s="129"/>
      <c r="D73" s="165"/>
      <c r="E73" s="165"/>
      <c r="F73" s="165"/>
      <c r="G73" s="129"/>
      <c r="H73" s="121"/>
      <c r="I73" s="131"/>
      <c r="J73" s="131"/>
      <c r="K73" s="82"/>
    </row>
    <row r="74" spans="1:12" ht="13.15" customHeight="1">
      <c r="B74" s="774" t="s">
        <v>1077</v>
      </c>
      <c r="C74" s="774"/>
      <c r="D74" s="774"/>
      <c r="E74" s="774"/>
      <c r="F74" s="774"/>
      <c r="G74" s="774"/>
      <c r="H74" s="774"/>
      <c r="I74" s="130"/>
      <c r="J74" s="130"/>
      <c r="K74" s="82"/>
    </row>
    <row r="75" spans="1:12" ht="10.9" customHeight="1">
      <c r="B75" s="774"/>
      <c r="C75" s="774"/>
      <c r="D75" s="774"/>
      <c r="E75" s="774"/>
      <c r="F75" s="774"/>
      <c r="G75" s="774"/>
      <c r="H75" s="774"/>
      <c r="I75" s="130"/>
      <c r="J75" s="82"/>
      <c r="K75" s="82"/>
    </row>
    <row r="76" spans="1:12" ht="4.9000000000000004" customHeight="1">
      <c r="B76" s="503"/>
      <c r="C76" s="503"/>
      <c r="D76" s="503"/>
      <c r="E76" s="503"/>
      <c r="F76" s="503"/>
      <c r="G76" s="503"/>
      <c r="H76" s="503"/>
      <c r="I76" s="130"/>
      <c r="J76" s="82"/>
      <c r="K76" s="82"/>
    </row>
    <row r="77" spans="1:12" ht="15.75" customHeight="1">
      <c r="B77" s="839" t="s">
        <v>1015</v>
      </c>
      <c r="C77" s="839"/>
      <c r="D77" s="839"/>
      <c r="E77" s="839"/>
      <c r="F77" s="839"/>
      <c r="G77" s="839"/>
      <c r="H77" s="839"/>
      <c r="I77" s="874"/>
      <c r="J77" s="874"/>
      <c r="K77" s="30"/>
    </row>
    <row r="78" spans="1:12" ht="15.75" customHeight="1">
      <c r="B78" s="34"/>
      <c r="C78" s="34"/>
      <c r="D78" s="35"/>
      <c r="E78" s="36"/>
      <c r="F78" s="505"/>
      <c r="G78" s="505"/>
      <c r="H78" s="505"/>
      <c r="I78" s="506"/>
      <c r="J78" s="505"/>
      <c r="K78" s="146"/>
    </row>
    <row r="79" spans="1:12" ht="16.149999999999999" customHeight="1">
      <c r="B79" s="518" t="s">
        <v>1025</v>
      </c>
      <c r="C79" s="105"/>
      <c r="D79" s="16"/>
      <c r="E79" s="16"/>
      <c r="F79" s="16"/>
      <c r="G79" s="16"/>
      <c r="H79" s="16"/>
      <c r="I79" s="16"/>
      <c r="J79" s="16"/>
      <c r="K79" s="46"/>
      <c r="L79" s="39"/>
    </row>
    <row r="80" spans="1:12" ht="9" customHeight="1">
      <c r="B80" s="112"/>
      <c r="C80" s="83"/>
      <c r="D80" s="82"/>
      <c r="E80" s="82"/>
      <c r="F80" s="82"/>
      <c r="G80" s="82"/>
      <c r="H80" s="82"/>
      <c r="I80" s="82"/>
      <c r="J80" s="82"/>
      <c r="K80" s="46"/>
      <c r="L80" s="39"/>
    </row>
    <row r="81" spans="2:12" ht="20.25" customHeight="1">
      <c r="B81" s="652" t="s">
        <v>1150</v>
      </c>
      <c r="C81" s="83"/>
      <c r="D81" s="82"/>
      <c r="E81" s="82"/>
      <c r="F81" s="82"/>
      <c r="G81" s="82"/>
      <c r="H81" s="82"/>
      <c r="I81" s="82"/>
      <c r="J81" s="82"/>
      <c r="K81" s="121"/>
      <c r="L81" s="39"/>
    </row>
    <row r="82" spans="2:12" ht="28.5" customHeight="1">
      <c r="B82" s="793" t="s">
        <v>1173</v>
      </c>
      <c r="C82" s="793"/>
      <c r="D82" s="793"/>
      <c r="E82" s="793"/>
      <c r="F82" s="793"/>
      <c r="G82" s="793"/>
      <c r="H82" s="793"/>
      <c r="I82" s="82"/>
      <c r="J82" s="82"/>
      <c r="K82" s="259"/>
      <c r="L82" s="39"/>
    </row>
    <row r="83" spans="2:12" ht="5.45" customHeight="1">
      <c r="B83" s="171"/>
      <c r="C83" s="83"/>
      <c r="D83" s="82"/>
      <c r="E83" s="82"/>
      <c r="F83" s="82"/>
      <c r="G83" s="82"/>
      <c r="H83" s="82"/>
      <c r="I83" s="82"/>
      <c r="J83" s="82"/>
      <c r="K83" s="121"/>
      <c r="L83" s="39"/>
    </row>
    <row r="84" spans="2:12" s="591" customFormat="1" ht="20.100000000000001" customHeight="1">
      <c r="B84" s="843" t="s">
        <v>722</v>
      </c>
      <c r="C84" s="844"/>
      <c r="D84" s="184" t="s">
        <v>723</v>
      </c>
      <c r="E84" s="601" t="s">
        <v>771</v>
      </c>
      <c r="F84" s="602" t="s">
        <v>772</v>
      </c>
      <c r="G84" s="601" t="s">
        <v>773</v>
      </c>
      <c r="H84" s="603" t="s">
        <v>725</v>
      </c>
      <c r="I84" s="597"/>
      <c r="J84" s="597"/>
      <c r="K84" s="597"/>
    </row>
    <row r="85" spans="2:12" ht="34.5" customHeight="1">
      <c r="B85" s="787" t="s">
        <v>1060</v>
      </c>
      <c r="C85" s="788"/>
      <c r="D85" s="169" t="s">
        <v>730</v>
      </c>
      <c r="E85" s="634">
        <f>IF($D$12="VO - Výzkumná organizace",FLOOR((E66*$E$32),1),FLOOR(E66*(E40*$E$27+E41*$F$27),1))</f>
        <v>0</v>
      </c>
      <c r="F85" s="634">
        <f>IF($D$12="VO - Výzkumná organizace",FLOOR((F66*$E$32),1),FLOOR(F66*(F40*$E$27+F41*$F$27),1))</f>
        <v>0</v>
      </c>
      <c r="G85" s="634">
        <f>IF($D$12="VO - Výzkumná organizace",FLOOR((G66*$E$32),1),FLOOR(G66*(G40*$E$27+G41*$F$27),1))</f>
        <v>0</v>
      </c>
      <c r="H85" s="626">
        <f>SUM(E85:G85)</f>
        <v>0</v>
      </c>
      <c r="I85" s="794"/>
      <c r="J85" s="873"/>
      <c r="K85" s="82"/>
    </row>
    <row r="86" spans="2:12" ht="34.5" customHeight="1">
      <c r="B86" s="847" t="str">
        <f>IF($D$12&lt;&gt;"VO - výzkumná organizace","","Maximální výše podpory pro výzkumnou organizaci
v případě dofinancování druhým subjektem")</f>
        <v/>
      </c>
      <c r="C86" s="848"/>
      <c r="D86" s="567" t="str">
        <f>IF($D$12&lt;&gt;"VO - výzkumná organizace","","€")</f>
        <v/>
      </c>
      <c r="E86" s="529" t="str">
        <f>IF($D$12&lt;&gt;"VO - výzkumná organizace","",PRODUCT(E66*1))</f>
        <v/>
      </c>
      <c r="F86" s="529" t="str">
        <f t="shared" ref="F86:G86" si="1">IF($D$12&lt;&gt;"VO - výzkumná organizace","",PRODUCT(F66*1))</f>
        <v/>
      </c>
      <c r="G86" s="529" t="str">
        <f t="shared" si="1"/>
        <v/>
      </c>
      <c r="H86" s="530" t="str">
        <f>(IF(B86="","",SUM(E86:G86)))</f>
        <v/>
      </c>
      <c r="I86" s="559"/>
      <c r="J86" s="560"/>
      <c r="K86" s="82"/>
    </row>
    <row r="87" spans="2:12" ht="21" customHeight="1">
      <c r="B87" s="845" t="s">
        <v>1002</v>
      </c>
      <c r="C87" s="846"/>
      <c r="D87" s="170" t="s">
        <v>730</v>
      </c>
      <c r="E87" s="636"/>
      <c r="F87" s="636"/>
      <c r="G87" s="636"/>
      <c r="H87" s="626">
        <f>SUM(E87:G87)</f>
        <v>0</v>
      </c>
      <c r="I87" s="175"/>
      <c r="J87" s="174"/>
      <c r="K87" s="82"/>
    </row>
    <row r="88" spans="2:12" ht="21" customHeight="1">
      <c r="B88" s="770" t="s">
        <v>735</v>
      </c>
      <c r="C88" s="771"/>
      <c r="D88" s="369" t="s">
        <v>730</v>
      </c>
      <c r="E88" s="637">
        <f t="shared" ref="E88:G88" si="2">E89-E87</f>
        <v>0</v>
      </c>
      <c r="F88" s="637">
        <f t="shared" si="2"/>
        <v>0</v>
      </c>
      <c r="G88" s="637">
        <f t="shared" si="2"/>
        <v>0</v>
      </c>
      <c r="H88" s="638">
        <f>SUM(E88:G88)</f>
        <v>0</v>
      </c>
      <c r="I88" s="82"/>
      <c r="J88" s="82"/>
      <c r="K88" s="82"/>
    </row>
    <row r="89" spans="2:12" ht="21" customHeight="1">
      <c r="B89" s="835" t="s">
        <v>734</v>
      </c>
      <c r="C89" s="836"/>
      <c r="D89" s="169" t="s">
        <v>730</v>
      </c>
      <c r="E89" s="634">
        <f>E66</f>
        <v>0</v>
      </c>
      <c r="F89" s="634">
        <f t="shared" ref="F89:H89" si="3">F66</f>
        <v>0</v>
      </c>
      <c r="G89" s="634">
        <f t="shared" si="3"/>
        <v>0</v>
      </c>
      <c r="H89" s="635">
        <f t="shared" si="3"/>
        <v>0</v>
      </c>
      <c r="I89" s="82"/>
      <c r="J89" s="82"/>
      <c r="K89" s="82"/>
    </row>
    <row r="90" spans="2:12" ht="3" customHeight="1">
      <c r="B90" s="249"/>
      <c r="C90" s="250"/>
      <c r="D90" s="255"/>
      <c r="E90" s="256"/>
      <c r="F90" s="256"/>
      <c r="G90" s="257"/>
      <c r="H90" s="258"/>
      <c r="I90" s="82"/>
      <c r="J90" s="82"/>
      <c r="K90" s="82"/>
    </row>
    <row r="91" spans="2:12" ht="18" customHeight="1" thickBot="1">
      <c r="B91" s="837" t="s">
        <v>736</v>
      </c>
      <c r="C91" s="838"/>
      <c r="D91" s="188" t="s">
        <v>724</v>
      </c>
      <c r="E91" s="219">
        <f t="shared" ref="E91:H91" si="4">IFERROR(E87/E89,0)</f>
        <v>0</v>
      </c>
      <c r="F91" s="219">
        <f t="shared" si="4"/>
        <v>0</v>
      </c>
      <c r="G91" s="220">
        <f t="shared" si="4"/>
        <v>0</v>
      </c>
      <c r="H91" s="222">
        <f t="shared" si="4"/>
        <v>0</v>
      </c>
      <c r="I91" s="82"/>
      <c r="J91" s="82"/>
      <c r="K91" s="82"/>
    </row>
    <row r="92" spans="2:12" ht="21" customHeight="1" thickTop="1">
      <c r="B92" s="82"/>
      <c r="C92" s="82"/>
      <c r="D92" s="82"/>
      <c r="E92" s="82"/>
      <c r="F92" s="82"/>
      <c r="G92" s="82"/>
      <c r="H92" s="870" t="str">
        <f>IF($H$86="",IF($H$87&gt;$H$85,"  Přesáhli jste maximální možnou intenzitu podpory 
  pro daný typ subjektu dle Nařízení EK!",""),IF($H$87&gt;$H$86,"  Přesáhli jste maximální možnou intenzitu podpory
  pro daný typ subjektu dle Nařízení EK!",""))</f>
        <v/>
      </c>
      <c r="I92" s="870"/>
      <c r="J92" s="82"/>
      <c r="K92" s="82"/>
    </row>
    <row r="93" spans="2:12" ht="31.5" customHeight="1">
      <c r="B93" s="642" t="s">
        <v>1078</v>
      </c>
      <c r="C93" s="82"/>
      <c r="D93" s="495">
        <f>míra_podpory</f>
        <v>0</v>
      </c>
      <c r="E93" s="840" t="str">
        <f>IF(D93&lt;=E32,"  Požadovaná podpora je v pořádku.","  Požadovaná podpora převyšuje maximální možnou podporu 
  plynoucí z podmínek programu Prostředí pro život!")</f>
        <v xml:space="preserve">  Požadovaná podpora je v pořádku.</v>
      </c>
      <c r="F93" s="841"/>
      <c r="G93" s="842"/>
      <c r="H93" s="870"/>
      <c r="I93" s="870"/>
      <c r="J93" s="82"/>
      <c r="K93" s="82"/>
    </row>
    <row r="94" spans="2:12" ht="12" customHeight="1">
      <c r="B94" s="94"/>
      <c r="C94" s="82"/>
      <c r="D94" s="82"/>
      <c r="E94" s="82"/>
      <c r="F94" s="82"/>
      <c r="G94" s="82"/>
      <c r="H94" s="82"/>
      <c r="I94" s="82"/>
      <c r="J94" s="82"/>
      <c r="K94" s="82"/>
    </row>
    <row r="95" spans="2:12" ht="15.75" customHeight="1">
      <c r="B95" s="839" t="s">
        <v>1174</v>
      </c>
      <c r="C95" s="839"/>
      <c r="D95" s="839"/>
      <c r="E95" s="839" t="str">
        <f t="shared" ref="E95:G95" si="5">IF(E87&gt;E85,"Překročena výše podpory","")</f>
        <v/>
      </c>
      <c r="F95" s="839" t="str">
        <f t="shared" si="5"/>
        <v/>
      </c>
      <c r="G95" s="839" t="str">
        <f t="shared" si="5"/>
        <v/>
      </c>
      <c r="H95" s="839"/>
      <c r="I95" s="839"/>
      <c r="J95" s="839"/>
      <c r="K95" s="82"/>
    </row>
    <row r="96" spans="2:12" s="57" customFormat="1" ht="15.6" customHeight="1">
      <c r="B96" s="154"/>
      <c r="C96" s="154"/>
      <c r="D96" s="154"/>
      <c r="E96" s="154"/>
      <c r="F96" s="154"/>
      <c r="G96" s="154"/>
      <c r="H96" s="154"/>
      <c r="I96" s="154"/>
      <c r="J96" s="154"/>
      <c r="K96" s="52"/>
    </row>
    <row r="97" spans="2:11" s="57" customFormat="1" ht="15.6" customHeight="1">
      <c r="B97" s="518" t="s">
        <v>1024</v>
      </c>
      <c r="C97" s="154"/>
      <c r="D97" s="154"/>
      <c r="E97" s="154"/>
      <c r="F97" s="154"/>
      <c r="G97" s="154"/>
      <c r="H97" s="154"/>
      <c r="I97" s="154"/>
      <c r="J97" s="154"/>
      <c r="K97" s="52"/>
    </row>
    <row r="98" spans="2:11" s="57" customFormat="1" ht="4.9000000000000004" customHeight="1">
      <c r="B98" s="269"/>
      <c r="C98" s="269"/>
      <c r="D98" s="269"/>
      <c r="E98" s="269"/>
      <c r="F98" s="269"/>
      <c r="G98" s="269"/>
      <c r="H98" s="269"/>
      <c r="I98" s="269"/>
      <c r="J98" s="269"/>
      <c r="K98" s="52"/>
    </row>
    <row r="99" spans="2:11" ht="15.75" customHeight="1">
      <c r="B99" s="828" t="s">
        <v>1007</v>
      </c>
      <c r="C99" s="200"/>
      <c r="D99" s="829" t="s">
        <v>730</v>
      </c>
      <c r="E99" s="830">
        <f>E66*(1-E91)</f>
        <v>0</v>
      </c>
      <c r="F99" s="830">
        <f t="shared" ref="F99:G99" si="6">F66*(1-F91)</f>
        <v>0</v>
      </c>
      <c r="G99" s="830">
        <f t="shared" si="6"/>
        <v>0</v>
      </c>
      <c r="H99" s="831">
        <f>SUM(E99:G100)</f>
        <v>0</v>
      </c>
      <c r="I99" s="82"/>
      <c r="J99" s="82"/>
      <c r="K99" s="40"/>
    </row>
    <row r="100" spans="2:11" s="57" customFormat="1" ht="13.9" customHeight="1">
      <c r="B100" s="828"/>
      <c r="C100" s="200"/>
      <c r="D100" s="829"/>
      <c r="E100" s="830"/>
      <c r="F100" s="830"/>
      <c r="G100" s="830"/>
      <c r="H100" s="832"/>
      <c r="I100" s="82"/>
      <c r="J100" s="82"/>
      <c r="K100" s="101"/>
    </row>
    <row r="101" spans="2:11" s="57" customFormat="1" ht="9.6" customHeight="1">
      <c r="B101" s="269"/>
      <c r="C101" s="200"/>
      <c r="D101" s="269"/>
      <c r="E101" s="269"/>
      <c r="F101" s="269"/>
      <c r="G101" s="269"/>
      <c r="H101" s="269"/>
      <c r="I101" s="269"/>
      <c r="J101" s="82"/>
      <c r="K101" s="101"/>
    </row>
    <row r="102" spans="2:11" ht="15.75" customHeight="1">
      <c r="C102" s="21"/>
      <c r="D102" s="21"/>
      <c r="E102" s="21"/>
      <c r="F102" s="21"/>
      <c r="G102" s="21"/>
      <c r="H102" s="21"/>
      <c r="I102" s="21"/>
      <c r="J102" s="21"/>
      <c r="K102" s="21"/>
    </row>
    <row r="103" spans="2:11" ht="15.75" customHeight="1">
      <c r="B103" s="518" t="s">
        <v>1145</v>
      </c>
      <c r="C103" s="146"/>
      <c r="D103" s="146"/>
      <c r="E103" s="146"/>
      <c r="F103" s="146"/>
      <c r="G103" s="146"/>
      <c r="H103" s="146"/>
      <c r="I103" s="146"/>
      <c r="J103" s="146"/>
      <c r="K103" s="40"/>
    </row>
    <row r="104" spans="2:11" ht="4.9000000000000004" customHeight="1">
      <c r="B104" s="218"/>
      <c r="C104" s="218"/>
      <c r="D104" s="218"/>
      <c r="E104" s="218"/>
      <c r="F104" s="218"/>
      <c r="G104" s="266"/>
      <c r="H104" s="218"/>
      <c r="I104" s="218"/>
      <c r="J104" s="218"/>
      <c r="K104" s="40"/>
    </row>
    <row r="105" spans="2:11" ht="36" customHeight="1">
      <c r="B105" s="512" t="s">
        <v>1143</v>
      </c>
      <c r="C105" s="82"/>
      <c r="D105" s="267" t="s">
        <v>1004</v>
      </c>
      <c r="E105" s="644">
        <f>$H$66</f>
        <v>0</v>
      </c>
      <c r="F105" s="82"/>
      <c r="G105" s="267" t="s">
        <v>1071</v>
      </c>
      <c r="H105" s="644">
        <f>$H$87</f>
        <v>0</v>
      </c>
      <c r="I105" s="268"/>
      <c r="J105" s="82"/>
      <c r="K105" s="40"/>
    </row>
    <row r="106" spans="2:11" ht="9.6" customHeight="1">
      <c r="B106" s="82"/>
      <c r="C106" s="82"/>
      <c r="D106" s="82"/>
      <c r="E106" s="82"/>
      <c r="F106" s="82"/>
      <c r="G106" s="82"/>
      <c r="H106" s="82"/>
      <c r="I106" s="82"/>
      <c r="J106" s="82"/>
      <c r="K106" s="40"/>
    </row>
    <row r="107" spans="2:11" s="57" customFormat="1" ht="9" hidden="1" customHeight="1">
      <c r="B107" s="261"/>
      <c r="C107" s="200"/>
      <c r="D107" s="263"/>
      <c r="E107" s="264"/>
      <c r="F107" s="264"/>
      <c r="G107" s="264"/>
      <c r="H107" s="265"/>
      <c r="I107" s="82"/>
      <c r="J107" s="82"/>
      <c r="K107" s="101"/>
    </row>
    <row r="108" spans="2:11" ht="15.75" customHeight="1">
      <c r="B108" s="21"/>
      <c r="C108" s="21"/>
      <c r="D108" s="21"/>
      <c r="E108" s="21"/>
      <c r="F108" s="21"/>
      <c r="G108" s="21"/>
      <c r="H108" s="21"/>
      <c r="I108" s="21"/>
      <c r="J108" s="21"/>
      <c r="K108" s="21"/>
    </row>
    <row r="109" spans="2:11" ht="15.75" customHeight="1">
      <c r="B109" s="201"/>
      <c r="C109" s="201"/>
      <c r="D109" s="201"/>
      <c r="E109" s="201"/>
      <c r="F109" s="201"/>
      <c r="G109" s="201"/>
      <c r="H109" s="201"/>
      <c r="I109" s="201"/>
      <c r="J109" s="37"/>
      <c r="K109" s="21"/>
    </row>
    <row r="110" spans="2:11" ht="15.75" customHeight="1">
      <c r="B110" s="871" t="s">
        <v>1196</v>
      </c>
      <c r="C110" s="871"/>
      <c r="D110" s="871"/>
      <c r="E110" s="871"/>
      <c r="F110" s="871"/>
      <c r="G110" s="871"/>
      <c r="H110" s="871"/>
      <c r="I110" s="871"/>
      <c r="J110" s="872"/>
      <c r="K110" s="21"/>
    </row>
    <row r="111" spans="2:11" ht="15.75" customHeight="1">
      <c r="B111" s="46"/>
      <c r="C111" s="46"/>
      <c r="D111" s="46"/>
      <c r="E111" s="46"/>
      <c r="F111" s="46"/>
      <c r="G111" s="46"/>
      <c r="H111" s="46"/>
      <c r="I111" s="46"/>
      <c r="J111" s="16"/>
      <c r="K111" s="21"/>
    </row>
    <row r="112" spans="2:11" ht="15.75" customHeight="1">
      <c r="B112" s="92"/>
      <c r="C112" s="92"/>
      <c r="D112" s="92"/>
      <c r="E112" s="92"/>
      <c r="F112" s="92"/>
      <c r="G112" s="92"/>
      <c r="H112" s="92"/>
      <c r="I112" s="92"/>
      <c r="J112" s="172"/>
      <c r="K112" s="21"/>
    </row>
    <row r="113" spans="9:11" ht="15.75" customHeight="1">
      <c r="J113" s="21"/>
      <c r="K113" s="21"/>
    </row>
    <row r="114" spans="9:11" ht="15.75" customHeight="1">
      <c r="J114" s="21"/>
      <c r="K114" s="21"/>
    </row>
    <row r="115" spans="9:11" ht="15.75" customHeight="1">
      <c r="K115" s="21"/>
    </row>
    <row r="116" spans="9:11" ht="15.75" customHeight="1">
      <c r="I116" s="736" t="s">
        <v>784</v>
      </c>
      <c r="J116" s="736"/>
    </row>
    <row r="117" spans="9:11" ht="15.75" customHeight="1"/>
    <row r="118" spans="9:11" ht="15.75" customHeight="1"/>
    <row r="119" spans="9:11" ht="15.75" customHeight="1"/>
    <row r="120" spans="9:11" ht="15.75" customHeight="1"/>
    <row r="121" spans="9:11" ht="15.75" customHeight="1"/>
    <row r="122" spans="9:11" ht="15.75" customHeight="1"/>
    <row r="123" spans="9:11" ht="15.75" customHeight="1"/>
    <row r="124" spans="9:11" ht="15.75" customHeight="1"/>
    <row r="125" spans="9:11" ht="15.75" customHeight="1"/>
    <row r="126" spans="9:11" ht="15.75" customHeight="1"/>
    <row r="127" spans="9:11" ht="15.75" customHeight="1"/>
    <row r="128" spans="9:11"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sheetData>
  <sheetProtection algorithmName="SHA-512" hashValue="wZ7L7IWCfwy1/VNsN/6e7V1OChdOo5oJxgbEUKl0Q2fsery5a9+IO8lJVD6q7gZ88zPeWm3Ee72NJHGdYxJHzQ==" saltValue="+JwQJez9ypWsTKrVTNh1lQ==" spinCount="100000" sheet="1" selectLockedCells="1"/>
  <mergeCells count="58">
    <mergeCell ref="B63:C63"/>
    <mergeCell ref="B52:H52"/>
    <mergeCell ref="I77:J77"/>
    <mergeCell ref="B60:C60"/>
    <mergeCell ref="B99:B100"/>
    <mergeCell ref="D99:D100"/>
    <mergeCell ref="E99:E100"/>
    <mergeCell ref="F99:F100"/>
    <mergeCell ref="B74:H75"/>
    <mergeCell ref="B64:C64"/>
    <mergeCell ref="B66:C66"/>
    <mergeCell ref="B77:H77"/>
    <mergeCell ref="I66:J66"/>
    <mergeCell ref="I68:J68"/>
    <mergeCell ref="D70:G70"/>
    <mergeCell ref="B61:C61"/>
    <mergeCell ref="B62:C62"/>
    <mergeCell ref="B3:G3"/>
    <mergeCell ref="D8:F8"/>
    <mergeCell ref="F10:H10"/>
    <mergeCell ref="B14:B15"/>
    <mergeCell ref="D14:D15"/>
    <mergeCell ref="B6:J6"/>
    <mergeCell ref="E14:F15"/>
    <mergeCell ref="D12:E12"/>
    <mergeCell ref="B30:D30"/>
    <mergeCell ref="B82:H82"/>
    <mergeCell ref="B40:C40"/>
    <mergeCell ref="B41:C41"/>
    <mergeCell ref="B17:H17"/>
    <mergeCell ref="B18:K18"/>
    <mergeCell ref="G27:H27"/>
    <mergeCell ref="B37:G37"/>
    <mergeCell ref="B39:C39"/>
    <mergeCell ref="B43:C43"/>
    <mergeCell ref="B44:C44"/>
    <mergeCell ref="B45:C45"/>
    <mergeCell ref="B59:C59"/>
    <mergeCell ref="B57:K57"/>
    <mergeCell ref="B55:K55"/>
    <mergeCell ref="B50:H50"/>
    <mergeCell ref="B51:H51"/>
    <mergeCell ref="H92:I93"/>
    <mergeCell ref="D72:G72"/>
    <mergeCell ref="I116:J116"/>
    <mergeCell ref="B110:J110"/>
    <mergeCell ref="B84:C84"/>
    <mergeCell ref="B85:C85"/>
    <mergeCell ref="B87:C87"/>
    <mergeCell ref="B88:C88"/>
    <mergeCell ref="B89:C89"/>
    <mergeCell ref="I85:J85"/>
    <mergeCell ref="E93:G93"/>
    <mergeCell ref="B91:C91"/>
    <mergeCell ref="B95:J95"/>
    <mergeCell ref="H99:H100"/>
    <mergeCell ref="G99:G100"/>
    <mergeCell ref="B86:C86"/>
  </mergeCells>
  <conditionalFormatting sqref="E32">
    <cfRule type="notContainsBlanks" dxfId="24" priority="27">
      <formula>LEN(TRIM(E32))&gt;0</formula>
    </cfRule>
  </conditionalFormatting>
  <conditionalFormatting sqref="D70">
    <cfRule type="containsText" dxfId="23" priority="25" operator="containsText" text="překročily">
      <formula>NOT(ISERROR(SEARCH("překročily",D70)))</formula>
    </cfRule>
    <cfRule type="containsText" dxfId="22" priority="26" operator="containsText" text="v pořádku">
      <formula>NOT(ISERROR(SEARCH("v pořádku",D70)))</formula>
    </cfRule>
    <cfRule type="containsBlanks" dxfId="21" priority="29">
      <formula>LEN(TRIM(D70))=0</formula>
    </cfRule>
  </conditionalFormatting>
  <conditionalFormatting sqref="E93">
    <cfRule type="containsText" dxfId="20" priority="18" operator="containsText" text="převyšuje">
      <formula>NOT(ISERROR(SEARCH("převyšuje",E93)))</formula>
    </cfRule>
    <cfRule type="containsText" dxfId="19" priority="19" operator="containsText" text="v pořádku">
      <formula>NOT(ISERROR(SEARCH("v pořádku",E93)))</formula>
    </cfRule>
  </conditionalFormatting>
  <conditionalFormatting sqref="E93:G93">
    <cfRule type="containsBlanks" dxfId="18" priority="17">
      <formula>LEN(TRIM(E93))=0</formula>
    </cfRule>
  </conditionalFormatting>
  <conditionalFormatting sqref="D8:F8">
    <cfRule type="containsBlanks" dxfId="17" priority="11">
      <formula>LEN(TRIM(D8))=0</formula>
    </cfRule>
    <cfRule type="containsText" dxfId="16" priority="16" operator="containsText" text="chybí">
      <formula>NOT(ISERROR(SEARCH("chybí",D8)))</formula>
    </cfRule>
  </conditionalFormatting>
  <conditionalFormatting sqref="D12">
    <cfRule type="containsText" dxfId="15" priority="14" operator="containsText" text="chybí">
      <formula>NOT(ISERROR(SEARCH("chybí",D12)))</formula>
    </cfRule>
  </conditionalFormatting>
  <conditionalFormatting sqref="D93">
    <cfRule type="notContainsBlanks" dxfId="14" priority="13">
      <formula>LEN(TRIM(D93))&gt;0</formula>
    </cfRule>
  </conditionalFormatting>
  <conditionalFormatting sqref="D12:E12">
    <cfRule type="notContainsText" dxfId="13" priority="12" operator="notContains" text="Chybí">
      <formula>ISERROR(SEARCH("Chybí",D12))</formula>
    </cfRule>
  </conditionalFormatting>
  <conditionalFormatting sqref="D72">
    <cfRule type="containsText" dxfId="12" priority="4" operator="containsText" text="překročena">
      <formula>NOT(ISERROR(SEARCH("překročena",D72)))</formula>
    </cfRule>
    <cfRule type="containsText" dxfId="11" priority="5" operator="containsText" text="v pořádku">
      <formula>NOT(ISERROR(SEARCH("v pořádku",D72)))</formula>
    </cfRule>
  </conditionalFormatting>
  <conditionalFormatting sqref="D72 D70">
    <cfRule type="containsText" dxfId="10" priority="6" operator="containsText" text="relevantní">
      <formula>NOT(ISERROR(SEARCH("relevantní",D70)))</formula>
    </cfRule>
  </conditionalFormatting>
  <dataValidations count="6">
    <dataValidation type="decimal" operator="lessThanOrEqual" allowBlank="1" showInputMessage="1" showErrorMessage="1" errorTitle="Nepovolená hodnota" error="Zadali jste částku vyšší, než je maximální výše podpory pro daný rok. Pro pokračování údaj opravte." prompt="Zadejte číslo, které je menší než nebo rovno maximální výši podpory pro rok 3." sqref="G87" xr:uid="{98138E7E-A496-4D16-9BD4-82EB1885AEC8}">
      <formula1>IF(G86="",G85,G86)</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2." sqref="F87" xr:uid="{2CB0B024-6B0D-414B-BAC2-CDA78BBD6CBF}">
      <formula1>IF(F86="",F85,F86)</formula1>
    </dataValidation>
    <dataValidation type="decimal" operator="lessThanOrEqual" allowBlank="1" showInputMessage="1" showErrorMessage="1" errorTitle="Nepovolená hodnota" error="Zadali jste částku vyšší, než je maximální výše podpory pro daný rok. Pro pokračování údaj opravte." prompt="Zadejte částku, která je menší než nebo rovna maximální výši podpory pro rok 1._x000a_" sqref="E87" xr:uid="{73F92860-6B60-474F-8DFD-C3FCFFEF3094}">
      <formula1>IF(E86="",E85,E86)</formula1>
    </dataValidation>
    <dataValidation allowBlank="1" sqref="D10 D12:D13" xr:uid="{0AC90252-9C83-4161-9E7A-816432FC1F0E}"/>
    <dataValidation allowBlank="1" showInputMessage="1" showErrorMessage="1" prompt="Zadejte nepřímé náklady v roce 1." sqref="E65" xr:uid="{B6EB2604-068B-43F7-AA39-5770ABA46228}"/>
    <dataValidation allowBlank="1" showInputMessage="1" showErrorMessage="1" prompt="Náklady na subdodávky jsou omezeny 20 % z celkových uznaných nákladů na projekt." sqref="E61" xr:uid="{92B5F759-7837-442D-BE95-A27464D72CA1}"/>
  </dataValidations>
  <hyperlinks>
    <hyperlink ref="B56" r:id="rId1" xr:uid="{FACEB41A-D2B3-4009-94AD-B589852439C4}"/>
  </hyperlinks>
  <pageMargins left="0.7" right="0.7" top="0.78740157499999996" bottom="0.78740157499999996" header="0" footer="0"/>
  <pageSetup paperSize="9" orientation="landscape"/>
  <ignoredErrors>
    <ignoredError sqref="H86"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0" id="{18E125FB-8C9C-4CB1-BEFB-34D093607880}">
            <xm:f>'Identifikační údaje projektu'!$D$23&lt;=2</xm:f>
            <x14:dxf>
              <fill>
                <patternFill>
                  <bgColor theme="0" tint="-0.14996795556505021"/>
                </patternFill>
              </fill>
              <border>
                <left style="thin">
                  <color auto="1"/>
                </left>
                <right style="thin">
                  <color auto="1"/>
                </right>
                <top style="thin">
                  <color auto="1"/>
                </top>
                <bottom style="thin">
                  <color auto="1"/>
                </bottom>
                <vertical/>
                <horizontal/>
              </border>
            </x14:dxf>
          </x14:cfRule>
          <xm:sqref>D14:D15 E40:G40 D48 E60:G64 E87:G87</xm:sqref>
        </x14:conditionalFormatting>
        <x14:conditionalFormatting xmlns:xm="http://schemas.microsoft.com/office/excel/2006/main">
          <x14:cfRule type="expression" priority="9" id="{938F6D08-5F2E-4A30-A823-FC656C2E9237}">
            <xm:f>'Identifikační údaje projektu'!$D$23=""</xm:f>
            <x14:dxf>
              <fill>
                <patternFill>
                  <bgColor rgb="FFFFF892"/>
                </patternFill>
              </fill>
            </x14:dxf>
          </x14:cfRule>
          <xm:sqref>D14:D15 E40:G40 D48 E60:G64</xm:sqref>
        </x14:conditionalFormatting>
        <x14:conditionalFormatting xmlns:xm="http://schemas.microsoft.com/office/excel/2006/main">
          <x14:cfRule type="expression" priority="8" id="{0B57BB74-E0A1-4F84-BB29-873F9BA0289D}">
            <xm:f>'Identifikační údaje projektu'!$D$23&lt;=1</xm:f>
            <x14:dxf>
              <fill>
                <patternFill>
                  <bgColor theme="0" tint="-0.14996795556505021"/>
                </patternFill>
              </fill>
              <border>
                <left style="thin">
                  <color auto="1"/>
                </left>
                <right style="thin">
                  <color auto="1"/>
                </right>
                <top style="thin">
                  <color auto="1"/>
                </top>
                <bottom style="thin">
                  <color auto="1"/>
                </bottom>
                <vertical/>
                <horizontal/>
              </border>
            </x14:dxf>
          </x14:cfRule>
          <xm:sqref>E87:G87</xm:sqref>
        </x14:conditionalFormatting>
        <x14:conditionalFormatting xmlns:xm="http://schemas.microsoft.com/office/excel/2006/main">
          <x14:cfRule type="expression" priority="7" id="{E07464C6-F03F-41F6-B6DE-1A8FEDF9C312}">
            <xm:f>'Identifikační údaje projektu'!$D$23=""</xm:f>
            <x14:dxf>
              <fill>
                <patternFill>
                  <bgColor rgb="FFFFF892"/>
                </patternFill>
              </fill>
              <border>
                <left style="thin">
                  <color auto="1"/>
                </left>
                <right style="thin">
                  <color auto="1"/>
                </right>
                <top style="thin">
                  <color auto="1"/>
                </top>
                <bottom style="thin">
                  <color auto="1"/>
                </bottom>
                <vertical/>
                <horizontal/>
              </border>
            </x14:dxf>
          </x14:cfRule>
          <xm:sqref>E87:G87</xm:sqref>
        </x14:conditionalFormatting>
        <x14:conditionalFormatting xmlns:xm="http://schemas.microsoft.com/office/excel/2006/main">
          <x14:cfRule type="expression" priority="3" id="{B2F002F9-879E-47B9-BFFF-328F514CA54F}">
            <xm:f>$E$64&gt;číselníky!$K$41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E64</xm:sqref>
        </x14:conditionalFormatting>
        <x14:conditionalFormatting xmlns:xm="http://schemas.microsoft.com/office/excel/2006/main">
          <x14:cfRule type="expression" priority="2" id="{C3CF2611-6AA4-498B-90A5-11565853F85F}">
            <xm:f>$F$64&gt;číselníky!$L$41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F64</xm:sqref>
        </x14:conditionalFormatting>
        <x14:conditionalFormatting xmlns:xm="http://schemas.microsoft.com/office/excel/2006/main">
          <x14:cfRule type="expression" priority="1" id="{A3D6BCE8-F9FD-48E2-9CFA-2C111421D319}">
            <xm:f>$G$64&gt;číselníky!$M$41</xm:f>
            <x14:dxf>
              <font>
                <b/>
                <i val="0"/>
                <color theme="0"/>
              </font>
              <fill>
                <patternFill>
                  <bgColor rgb="FFFF0000"/>
                </patternFill>
              </fill>
              <border>
                <left style="thin">
                  <color theme="0"/>
                </left>
                <right style="thin">
                  <color theme="0"/>
                </right>
                <top style="thin">
                  <color theme="0"/>
                </top>
                <bottom style="thin">
                  <color theme="0"/>
                </bottom>
                <vertical/>
                <horizontal/>
              </border>
            </x14:dxf>
          </x14:cfRule>
          <xm:sqref>G64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Nebyla vybrána povolená hodnota" error="Vyberte z možností nabízených v rozevíracím seznamu." prompt="Vyberte z možností rozevíracího seznamu." xr:uid="{82AFA8FD-E642-4347-AEEF-641DF3AF7B60}">
          <x14:formula1>
            <xm:f>číselníky!$Z$11:$Z$12</xm:f>
          </x14:formula1>
          <xm:sqref>D14</xm:sqref>
        </x14:dataValidation>
        <x14:dataValidation type="list" allowBlank="1" showInputMessage="1" showErrorMessage="1" prompt="Vyberte z možností rozevíracího seznamu." xr:uid="{EC6D3E78-07FD-4267-BA73-00953A9F83E3}">
          <x14:formula1>
            <xm:f>číselníky!$Z$16:$Z$17</xm:f>
          </x14:formula1>
          <xm:sqref>D49:D50</xm:sqref>
        </x14:dataValidation>
        <x14:dataValidation type="list" allowBlank="1" showErrorMessage="1" errorTitle="Neplatná hodnota" error="Vyberte prosím některou z možostí rozevíracího seznamu." prompt="Vyberte z možností rozevíracího seznamu." xr:uid="{DF59E19C-EEDD-49B7-A235-9BDF94F9BE6F}">
          <x14:formula1>
            <xm:f>číselníky!$Z$15:$Z$17</xm:f>
          </x14:formula1>
          <xm:sqref>D48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33</vt:i4>
      </vt:variant>
    </vt:vector>
  </HeadingPairs>
  <TitlesOfParts>
    <vt:vector size="44" baseType="lpstr">
      <vt:lpstr>Pokyny</vt:lpstr>
      <vt:lpstr>Identifikační údaje projektu</vt:lpstr>
      <vt:lpstr>Hlavní uchazeč</vt:lpstr>
      <vt:lpstr>Další účastník 1</vt:lpstr>
      <vt:lpstr>Další účastník 2</vt:lpstr>
      <vt:lpstr>Výsledky</vt:lpstr>
      <vt:lpstr>Finanční plán hl. uchazeč</vt:lpstr>
      <vt:lpstr>Finanční plán d. účastníka 1</vt:lpstr>
      <vt:lpstr>Finanční plán d. účastníka 2</vt:lpstr>
      <vt:lpstr>Projekt celkem</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npov</vt:lpstr>
      <vt:lpstr>okresy</vt:lpstr>
      <vt:lpstr>podtyporganizace</vt:lpstr>
      <vt:lpstr>POKYNY_PRO_VYPLŇOVÁNÍ</vt:lpstr>
      <vt:lpstr>pozadovana_mira_podpory</vt:lpstr>
      <vt:lpstr>pravni_forma</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Eliška Šibrová</cp:lastModifiedBy>
  <dcterms:created xsi:type="dcterms:W3CDTF">2020-05-13T07:25:18Z</dcterms:created>
  <dcterms:modified xsi:type="dcterms:W3CDTF">2020-11-23T08:47:58Z</dcterms:modified>
</cp:coreProperties>
</file>